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dorov\Desktop\Новая папка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AA26" i="1" l="1"/>
  <c r="AA21" i="1"/>
  <c r="AA15" i="1"/>
  <c r="AA29" i="1"/>
  <c r="AA10" i="1"/>
  <c r="Z32" i="1" l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Y7" i="1"/>
  <c r="X32" i="1" l="1"/>
  <c r="W32" i="1"/>
  <c r="V32" i="1"/>
  <c r="U32" i="1"/>
  <c r="T32" i="1"/>
  <c r="S32" i="1"/>
  <c r="R32" i="1"/>
  <c r="Q32" i="1"/>
  <c r="P32" i="1"/>
  <c r="Q31" i="1"/>
  <c r="R31" i="1"/>
  <c r="S31" i="1"/>
  <c r="T31" i="1"/>
  <c r="U31" i="1"/>
  <c r="V31" i="1"/>
  <c r="W31" i="1"/>
  <c r="X31" i="1"/>
  <c r="P31" i="1"/>
  <c r="Q30" i="1"/>
  <c r="R30" i="1"/>
  <c r="S30" i="1"/>
  <c r="S29" i="1" s="1"/>
  <c r="T30" i="1"/>
  <c r="U30" i="1"/>
  <c r="V30" i="1"/>
  <c r="W30" i="1"/>
  <c r="W29" i="1" s="1"/>
  <c r="X30" i="1"/>
  <c r="P30" i="1"/>
  <c r="Q28" i="1"/>
  <c r="R28" i="1"/>
  <c r="S28" i="1"/>
  <c r="T28" i="1"/>
  <c r="U28" i="1"/>
  <c r="V28" i="1"/>
  <c r="W28" i="1"/>
  <c r="X28" i="1"/>
  <c r="P28" i="1"/>
  <c r="Q27" i="1"/>
  <c r="R27" i="1"/>
  <c r="S27" i="1"/>
  <c r="S26" i="1" s="1"/>
  <c r="T27" i="1"/>
  <c r="U27" i="1"/>
  <c r="V27" i="1"/>
  <c r="W27" i="1"/>
  <c r="W26" i="1" s="1"/>
  <c r="X27" i="1"/>
  <c r="P27" i="1"/>
  <c r="Q25" i="1"/>
  <c r="R25" i="1"/>
  <c r="S25" i="1"/>
  <c r="T25" i="1"/>
  <c r="U25" i="1"/>
  <c r="V25" i="1"/>
  <c r="W25" i="1"/>
  <c r="X25" i="1"/>
  <c r="P25" i="1"/>
  <c r="Q24" i="1"/>
  <c r="R24" i="1"/>
  <c r="S24" i="1"/>
  <c r="T24" i="1"/>
  <c r="U24" i="1"/>
  <c r="V24" i="1"/>
  <c r="W24" i="1"/>
  <c r="X24" i="1"/>
  <c r="P24" i="1"/>
  <c r="Q23" i="1"/>
  <c r="R23" i="1"/>
  <c r="S23" i="1"/>
  <c r="T23" i="1"/>
  <c r="U23" i="1"/>
  <c r="V23" i="1"/>
  <c r="W23" i="1"/>
  <c r="X23" i="1"/>
  <c r="P23" i="1"/>
  <c r="Q22" i="1"/>
  <c r="R22" i="1"/>
  <c r="S22" i="1"/>
  <c r="S21" i="1" s="1"/>
  <c r="T22" i="1"/>
  <c r="U22" i="1"/>
  <c r="V22" i="1"/>
  <c r="W22" i="1"/>
  <c r="W21" i="1" s="1"/>
  <c r="X22" i="1"/>
  <c r="P22" i="1"/>
  <c r="Q20" i="1"/>
  <c r="R20" i="1"/>
  <c r="S20" i="1"/>
  <c r="T20" i="1"/>
  <c r="U20" i="1"/>
  <c r="V20" i="1"/>
  <c r="W20" i="1"/>
  <c r="X20" i="1"/>
  <c r="P20" i="1"/>
  <c r="Q19" i="1"/>
  <c r="R19" i="1"/>
  <c r="S19" i="1"/>
  <c r="T19" i="1"/>
  <c r="U19" i="1"/>
  <c r="V19" i="1"/>
  <c r="W19" i="1"/>
  <c r="X19" i="1"/>
  <c r="P19" i="1"/>
  <c r="Q18" i="1"/>
  <c r="R18" i="1"/>
  <c r="S18" i="1"/>
  <c r="T18" i="1"/>
  <c r="U18" i="1"/>
  <c r="V18" i="1"/>
  <c r="W18" i="1"/>
  <c r="X18" i="1"/>
  <c r="P18" i="1"/>
  <c r="Q17" i="1"/>
  <c r="R17" i="1"/>
  <c r="S17" i="1"/>
  <c r="T17" i="1"/>
  <c r="U17" i="1"/>
  <c r="V17" i="1"/>
  <c r="W17" i="1"/>
  <c r="X17" i="1"/>
  <c r="P17" i="1"/>
  <c r="Q16" i="1"/>
  <c r="R16" i="1"/>
  <c r="S16" i="1"/>
  <c r="T16" i="1"/>
  <c r="U16" i="1"/>
  <c r="V16" i="1"/>
  <c r="W16" i="1"/>
  <c r="X16" i="1"/>
  <c r="P16" i="1"/>
  <c r="Q14" i="1"/>
  <c r="R14" i="1"/>
  <c r="S14" i="1"/>
  <c r="T14" i="1"/>
  <c r="U14" i="1"/>
  <c r="V14" i="1"/>
  <c r="W14" i="1"/>
  <c r="X14" i="1"/>
  <c r="P14" i="1"/>
  <c r="Q13" i="1"/>
  <c r="R13" i="1"/>
  <c r="S13" i="1"/>
  <c r="T13" i="1"/>
  <c r="U13" i="1"/>
  <c r="V13" i="1"/>
  <c r="W13" i="1"/>
  <c r="X13" i="1"/>
  <c r="P13" i="1"/>
  <c r="Q12" i="1"/>
  <c r="R12" i="1"/>
  <c r="S12" i="1"/>
  <c r="T12" i="1"/>
  <c r="U12" i="1"/>
  <c r="V12" i="1"/>
  <c r="W12" i="1"/>
  <c r="X12" i="1"/>
  <c r="P12" i="1"/>
  <c r="Q10" i="1"/>
  <c r="R10" i="1"/>
  <c r="S10" i="1"/>
  <c r="S6" i="1" s="1"/>
  <c r="T10" i="1"/>
  <c r="U10" i="1"/>
  <c r="V10" i="1"/>
  <c r="W10" i="1"/>
  <c r="W6" i="1" s="1"/>
  <c r="X10" i="1"/>
  <c r="P10" i="1"/>
  <c r="X9" i="1"/>
  <c r="W9" i="1"/>
  <c r="V9" i="1"/>
  <c r="U9" i="1"/>
  <c r="T9" i="1"/>
  <c r="S9" i="1"/>
  <c r="R9" i="1"/>
  <c r="Q9" i="1"/>
  <c r="P9" i="1"/>
  <c r="Q8" i="1"/>
  <c r="R8" i="1"/>
  <c r="S8" i="1"/>
  <c r="T8" i="1"/>
  <c r="U8" i="1"/>
  <c r="V8" i="1"/>
  <c r="W8" i="1"/>
  <c r="X8" i="1"/>
  <c r="P8" i="1"/>
  <c r="W15" i="1" l="1"/>
  <c r="S15" i="1"/>
  <c r="U6" i="1"/>
  <c r="U5" i="1" s="1"/>
  <c r="Q6" i="1"/>
  <c r="Q5" i="1" s="1"/>
  <c r="U21" i="1"/>
  <c r="Q21" i="1"/>
  <c r="U26" i="1"/>
  <c r="Q26" i="1"/>
  <c r="P15" i="1"/>
  <c r="V15" i="1"/>
  <c r="R15" i="1"/>
  <c r="X6" i="1"/>
  <c r="T6" i="1"/>
  <c r="P6" i="1"/>
  <c r="V6" i="1"/>
  <c r="R6" i="1"/>
  <c r="R5" i="1" s="1"/>
  <c r="X15" i="1"/>
  <c r="T15" i="1"/>
  <c r="X21" i="1"/>
  <c r="T21" i="1"/>
  <c r="P21" i="1"/>
  <c r="V21" i="1"/>
  <c r="R21" i="1"/>
  <c r="U15" i="1"/>
  <c r="Q15" i="1"/>
  <c r="P26" i="1"/>
  <c r="V26" i="1"/>
  <c r="R26" i="1"/>
  <c r="X26" i="1"/>
  <c r="T26" i="1"/>
  <c r="P29" i="1"/>
  <c r="V29" i="1"/>
  <c r="R29" i="1"/>
  <c r="X29" i="1"/>
  <c r="T29" i="1"/>
  <c r="U29" i="1"/>
  <c r="Q29" i="1"/>
  <c r="S5" i="1"/>
  <c r="W5" i="1"/>
  <c r="T5" i="1" l="1"/>
  <c r="P5" i="1"/>
  <c r="X5" i="1"/>
  <c r="X1" i="1" s="1"/>
  <c r="V5" i="1"/>
  <c r="S1" i="1"/>
  <c r="T1" i="1"/>
  <c r="I29" i="1" l="1"/>
  <c r="E29" i="1"/>
  <c r="C29" i="1"/>
  <c r="N29" i="1"/>
  <c r="M29" i="1"/>
  <c r="L29" i="1"/>
  <c r="K29" i="1"/>
  <c r="J29" i="1"/>
  <c r="H29" i="1"/>
  <c r="G29" i="1"/>
  <c r="F29" i="1"/>
  <c r="D29" i="1"/>
  <c r="E26" i="1"/>
  <c r="C26" i="1"/>
  <c r="N26" i="1"/>
  <c r="M26" i="1"/>
  <c r="L26" i="1"/>
  <c r="K26" i="1"/>
  <c r="J26" i="1"/>
  <c r="I26" i="1"/>
  <c r="H26" i="1"/>
  <c r="G26" i="1"/>
  <c r="F26" i="1"/>
  <c r="D26" i="1"/>
  <c r="L21" i="1"/>
  <c r="E21" i="1"/>
  <c r="N21" i="1"/>
  <c r="M21" i="1"/>
  <c r="K21" i="1"/>
  <c r="J21" i="1"/>
  <c r="I21" i="1"/>
  <c r="H21" i="1"/>
  <c r="G21" i="1"/>
  <c r="F21" i="1"/>
  <c r="D21" i="1"/>
  <c r="C21" i="1"/>
  <c r="N15" i="1"/>
  <c r="M15" i="1"/>
  <c r="L15" i="1"/>
  <c r="K15" i="1"/>
  <c r="J15" i="1"/>
  <c r="I15" i="1"/>
  <c r="H15" i="1"/>
  <c r="G15" i="1"/>
  <c r="F15" i="1"/>
  <c r="E15" i="1"/>
  <c r="D15" i="1"/>
  <c r="C15" i="1"/>
  <c r="N10" i="1"/>
  <c r="K10" i="1"/>
  <c r="I10" i="1"/>
  <c r="I6" i="1" s="1"/>
  <c r="M10" i="1"/>
  <c r="E10" i="1"/>
  <c r="C10" i="1"/>
  <c r="L10" i="1"/>
  <c r="J10" i="1"/>
  <c r="H10" i="1"/>
  <c r="G10" i="1"/>
  <c r="F10" i="1"/>
  <c r="F6" i="1" s="1"/>
  <c r="D10" i="1"/>
  <c r="N7" i="1"/>
  <c r="M7" i="1"/>
  <c r="L7" i="1"/>
  <c r="L6" i="1" s="1"/>
  <c r="L5" i="1" s="1"/>
  <c r="K7" i="1"/>
  <c r="J7" i="1"/>
  <c r="J6" i="1" s="1"/>
  <c r="I7" i="1"/>
  <c r="H7" i="1"/>
  <c r="G7" i="1"/>
  <c r="F7" i="1"/>
  <c r="E7" i="1"/>
  <c r="D7" i="1"/>
  <c r="C7" i="1"/>
  <c r="G6" i="1"/>
  <c r="G5" i="1" s="1"/>
  <c r="H6" i="1" l="1"/>
  <c r="E6" i="1"/>
  <c r="M6" i="1"/>
  <c r="M5" i="1" s="1"/>
  <c r="J5" i="1"/>
  <c r="F5" i="1"/>
  <c r="H5" i="1"/>
  <c r="E5" i="1"/>
  <c r="I5" i="1"/>
  <c r="N6" i="1"/>
  <c r="N5" i="1" s="1"/>
  <c r="D6" i="1"/>
  <c r="D5" i="1" s="1"/>
  <c r="C6" i="1"/>
  <c r="C5" i="1" s="1"/>
  <c r="K6" i="1"/>
  <c r="K5" i="1" s="1"/>
  <c r="V1" i="1" l="1"/>
  <c r="AA7" i="1" l="1"/>
  <c r="O7" i="1" s="1"/>
  <c r="AA6" i="1" l="1"/>
  <c r="AA5" i="1" s="1"/>
  <c r="AA1" i="1" s="1"/>
  <c r="W1" i="1"/>
  <c r="Z6" i="1"/>
  <c r="U1" i="1"/>
  <c r="R1" i="1"/>
  <c r="Z5" i="1" l="1"/>
  <c r="Z1" i="1" s="1"/>
  <c r="Q1" i="1"/>
  <c r="P1" i="1" l="1"/>
  <c r="Y31" i="1" l="1"/>
  <c r="O31" i="1" s="1"/>
  <c r="Y23" i="1"/>
  <c r="O23" i="1" s="1"/>
  <c r="Y20" i="1"/>
  <c r="O20" i="1" s="1"/>
  <c r="Y19" i="1"/>
  <c r="O19" i="1" s="1"/>
  <c r="Y17" i="1"/>
  <c r="O17" i="1" s="1"/>
  <c r="Y18" i="1"/>
  <c r="O18" i="1" s="1"/>
  <c r="Y28" i="1"/>
  <c r="O28" i="1" s="1"/>
  <c r="Y27" i="1"/>
  <c r="O27" i="1" s="1"/>
  <c r="Y14" i="1" l="1"/>
  <c r="O14" i="1" s="1"/>
  <c r="Y9" i="1"/>
  <c r="O9" i="1" s="1"/>
  <c r="Y8" i="1"/>
  <c r="O8" i="1" s="1"/>
  <c r="Y13" i="1"/>
  <c r="O13" i="1" s="1"/>
  <c r="Y22" i="1"/>
  <c r="O22" i="1" s="1"/>
  <c r="Y25" i="1"/>
  <c r="O25" i="1" s="1"/>
  <c r="Y12" i="1" l="1"/>
  <c r="O12" i="1" s="1"/>
  <c r="Y24" i="1"/>
  <c r="O24" i="1" s="1"/>
  <c r="Y30" i="1"/>
  <c r="O30" i="1" s="1"/>
  <c r="Y16" i="1"/>
  <c r="O16" i="1" s="1"/>
  <c r="Y10" i="1"/>
  <c r="O10" i="1" s="1"/>
  <c r="Y32" i="1" l="1"/>
  <c r="O32" i="1" s="1"/>
  <c r="Y6" i="1"/>
  <c r="O6" i="1" s="1"/>
  <c r="Y11" i="1" l="1"/>
  <c r="O11" i="1" s="1"/>
  <c r="Y26" i="1" l="1"/>
  <c r="O26" i="1" s="1"/>
  <c r="Y21" i="1" l="1"/>
  <c r="O21" i="1" s="1"/>
  <c r="Y29" i="1"/>
  <c r="O29" i="1" s="1"/>
  <c r="Y15" i="1"/>
  <c r="O15" i="1" s="1"/>
  <c r="Y5" i="1" l="1"/>
  <c r="O5" i="1" s="1"/>
  <c r="Y1" i="1" l="1"/>
  <c r="B32" i="1" l="1"/>
  <c r="AB32" i="1" s="1"/>
  <c r="AC32" i="1" s="1"/>
  <c r="B31" i="1"/>
  <c r="AB31" i="1" s="1"/>
  <c r="AC31" i="1" s="1"/>
  <c r="B24" i="1"/>
  <c r="AB24" i="1" s="1"/>
  <c r="AC24" i="1" s="1"/>
  <c r="B8" i="1"/>
  <c r="B25" i="1"/>
  <c r="AB25" i="1" s="1"/>
  <c r="AC25" i="1" s="1"/>
  <c r="B19" i="1"/>
  <c r="AB19" i="1" s="1"/>
  <c r="AC19" i="1" s="1"/>
  <c r="B16" i="1"/>
  <c r="B12" i="1"/>
  <c r="AB12" i="1" s="1"/>
  <c r="AC12" i="1" s="1"/>
  <c r="B13" i="1"/>
  <c r="AB13" i="1" s="1"/>
  <c r="AC13" i="1" s="1"/>
  <c r="B18" i="1"/>
  <c r="AB18" i="1" s="1"/>
  <c r="AC18" i="1" s="1"/>
  <c r="B22" i="1"/>
  <c r="B11" i="1"/>
  <c r="B23" i="1"/>
  <c r="AB23" i="1" s="1"/>
  <c r="AC23" i="1" s="1"/>
  <c r="B17" i="1"/>
  <c r="AB17" i="1" s="1"/>
  <c r="AC17" i="1" s="1"/>
  <c r="B28" i="1"/>
  <c r="AB28" i="1" s="1"/>
  <c r="AC28" i="1" s="1"/>
  <c r="B27" i="1"/>
  <c r="B9" i="1"/>
  <c r="AB9" i="1" s="1"/>
  <c r="AC9" i="1" s="1"/>
  <c r="B20" i="1"/>
  <c r="AB20" i="1" s="1"/>
  <c r="AC20" i="1" s="1"/>
  <c r="B14" i="1"/>
  <c r="AB14" i="1" s="1"/>
  <c r="AC14" i="1" s="1"/>
  <c r="B30" i="1"/>
  <c r="B29" i="1" l="1"/>
  <c r="AB29" i="1" s="1"/>
  <c r="AC29" i="1" s="1"/>
  <c r="AB30" i="1"/>
  <c r="AC30" i="1" s="1"/>
  <c r="AB27" i="1"/>
  <c r="AC27" i="1" s="1"/>
  <c r="B26" i="1"/>
  <c r="AB26" i="1" s="1"/>
  <c r="AC26" i="1" s="1"/>
  <c r="B10" i="1"/>
  <c r="AB10" i="1" s="1"/>
  <c r="AC10" i="1" s="1"/>
  <c r="AB11" i="1"/>
  <c r="AC11" i="1" s="1"/>
  <c r="B7" i="1"/>
  <c r="AB8" i="1"/>
  <c r="AC8" i="1" s="1"/>
  <c r="AB22" i="1"/>
  <c r="AC22" i="1" s="1"/>
  <c r="B21" i="1"/>
  <c r="AB21" i="1" s="1"/>
  <c r="AC21" i="1" s="1"/>
  <c r="AB16" i="1"/>
  <c r="AC16" i="1" s="1"/>
  <c r="B15" i="1"/>
  <c r="AB15" i="1" s="1"/>
  <c r="AC15" i="1" s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<sst xmlns="http://schemas.openxmlformats.org/spreadsheetml/2006/main" count="57" uniqueCount="45">
  <si>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</si>
  <si>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</si>
  <si>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</si>
  <si>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</si>
  <si>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</si>
  <si>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</si>
  <si>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</si>
  <si>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</si>
  <si>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</si>
  <si>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</si>
  <si>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</si>
  <si>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</si>
  <si>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</si>
  <si>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</si>
  <si>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</si>
  <si>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</si>
  <si>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</si>
  <si>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</si>
  <si>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</si>
  <si>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</si>
  <si>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</si>
  <si>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</si>
  <si>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</si>
  <si>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</si>
  <si>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</si>
  <si>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</si>
  <si>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</si>
  <si>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</si>
  <si>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</si>
  <si>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</si>
  <si>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</si>
  <si>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</si>
  <si>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</si>
  <si>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</si>
  <si>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</si>
  <si>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</si>
  <si>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</si>
  <si>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</si>
  <si>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</si>
  <si>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</si>
  <si>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</si>
  <si>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</si>
  <si>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NCSP Group Cargo Turnover for 12M 2018, thousand tonnes</t>
  </si>
  <si>
    <t>12M 2017</t>
  </si>
  <si>
    <t>12M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</si>
</sst>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3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</cellStyleXfs>
  <cellXfs count="53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6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7" xfId="907" applyNumberFormat="1" applyFont="1" applyFill="1" applyBorder="1" applyAlignment="1">
      <alignment horizontal="center"/>
    </xf>
    <xf numFmtId="3" fontId="52" fillId="32" borderId="34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3" fontId="52" fillId="32" borderId="31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7" xfId="907" applyNumberFormat="1" applyFont="1" applyBorder="1" applyAlignment="1">
      <alignment horizontal="center"/>
    </xf>
    <xf numFmtId="3" fontId="49" fillId="0" borderId="34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3" fontId="49" fillId="0" borderId="31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7" xfId="907" applyNumberFormat="1" applyFont="1" applyBorder="1" applyAlignment="1">
      <alignment horizontal="center"/>
    </xf>
    <xf numFmtId="3" fontId="53" fillId="0" borderId="34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3" fontId="53" fillId="0" borderId="31" xfId="907" applyNumberFormat="1" applyFont="1" applyBorder="1" applyAlignment="1">
      <alignment horizontal="center"/>
    </xf>
    <xf numFmtId="0" fontId="53" fillId="0" borderId="0" xfId="0" applyFont="1"/>
    <xf numFmtId="3" fontId="52" fillId="32" borderId="38" xfId="907" applyNumberFormat="1" applyFont="1" applyFill="1" applyBorder="1" applyAlignment="1">
      <alignment horizontal="center"/>
    </xf>
    <xf numFmtId="3" fontId="52" fillId="32" borderId="35" xfId="907" applyNumberFormat="1" applyFont="1" applyFill="1" applyBorder="1" applyAlignment="1">
      <alignment horizontal="center"/>
    </xf>
    <xf numFmtId="3" fontId="52" fillId="32" borderId="27" xfId="907" applyNumberFormat="1" applyFont="1" applyFill="1" applyBorder="1" applyAlignment="1">
      <alignment horizontal="center"/>
    </xf>
    <xf numFmtId="3" fontId="52" fillId="32" borderId="32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5" fillId="0" borderId="0" xfId="0" applyFont="1"/>
    <xf numFmtId="0" fontId="52" fillId="32" borderId="39" xfId="0" applyFont="1" applyFill="1" applyBorder="1"/>
    <xf numFmtId="0" fontId="49" fillId="0" borderId="39" xfId="0" applyFont="1" applyBorder="1"/>
    <xf numFmtId="0" fontId="53" fillId="0" borderId="39" xfId="0" applyFont="1" applyBorder="1" applyAlignment="1">
      <alignment horizontal="right"/>
    </xf>
    <xf numFmtId="0" fontId="49" fillId="0" borderId="39" xfId="0" applyFont="1" applyBorder="1" applyAlignment="1">
      <alignment horizontal="left"/>
    </xf>
    <xf numFmtId="0" fontId="52" fillId="32" borderId="40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183" fontId="49" fillId="0" borderId="0" xfId="0" applyNumberFormat="1" applyFont="1" applyAlignment="1">
      <alignment horizontal="center" vertical="center"/>
    </xf>
    <xf numFmtId="183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  <xf numFmtId="0" fontId="51" fillId="33" borderId="39" xfId="0" applyFont="1" applyFill="1" applyBorder="1" applyAlignment="1">
      <alignment horizontal="left" vertical="center"/>
    </xf>
    <xf numFmtId="3" fontId="51" fillId="33" borderId="37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182" fontId="53" fillId="0" borderId="0" xfId="0" applyNumberFormat="1" applyFont="1"/>
    <xf numFmtId="9" fontId="53" fillId="0" borderId="0" xfId="800" applyFont="1"/>
    <xf numFmtId="3" fontId="53" fillId="0" borderId="0" xfId="0" applyNumberFormat="1" applyFont="1"/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dorov/AppData/Roaming/1C/1cv8/443ab76e-3b01-4a6b-a012-e55f56f146a3/5255149b-1b3d-4e22-a9f2-9d53559252f2/App/NCSP_trading_2018_ru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87;&#1088;&#1072;&#1074;&#1083;&#1077;&#1085;&#1080;&#1077;%20&#1087;&#1086;%20&#1084;&#1072;&#1088;&#1082;&#1077;&#1090;&#1080;&#1085;&#1075;&#1091;%20&#1045;&#1050;&#1044;\!_&#1054;&#1073;&#1097;&#1072;&#1103;%20&#1087;&#1072;&#1087;&#1082;&#1072;%20&#1059;&#1087;&#1088;&#1072;&#1074;&#1083;&#1077;&#1085;&#1080;&#1103;%20&#1087;&#1086;%20&#1084;&#1072;&#1088;&#1082;&#1077;&#1090;&#1080;&#1085;&#1075;&#1091;%20&#1045;&#1050;&#1044;\&#1052;&#1040;&#1056;&#1050;&#1045;&#1058;&#1048;&#1053;&#1043;\&#1055;&#1088;&#1077;&#1089;&#1089;-&#1088;&#1077;&#1083;&#1080;&#1079;&#1099;\10%20&#1084;&#1077;&#1089;&#1103;&#1094;&#1077;&#1074;\&#1092;&#1072;&#1082;&#1090;%20&#1092;&#1086;&#1088;&#1084;&#1072;&#1090;%20&#1040;3_&#1090;&#1086;&#1085;&#1085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"/>
    </sheetNames>
    <sheetDataSet>
      <sheetData sheetId="0">
        <row r="7">
          <cell r="Y7">
            <v>6029.9543099999992</v>
          </cell>
          <cell r="Z7">
            <v>4915.3043969999999</v>
          </cell>
        </row>
        <row r="8">
          <cell r="Y8">
            <v>2423.5033099999991</v>
          </cell>
          <cell r="Z8">
            <v>2018.70901</v>
          </cell>
        </row>
        <row r="9">
          <cell r="Y9">
            <v>3606.451</v>
          </cell>
          <cell r="Z9">
            <v>2896.5953870000003</v>
          </cell>
        </row>
        <row r="10">
          <cell r="Y10">
            <v>2271.0509780000002</v>
          </cell>
          <cell r="Z10">
            <v>2190.8153600000001</v>
          </cell>
        </row>
        <row r="11">
          <cell r="Y11">
            <v>1246.4642200000003</v>
          </cell>
          <cell r="Z11">
            <v>1145.5670700000001</v>
          </cell>
        </row>
        <row r="12">
          <cell r="Y12">
            <v>1024.5867579999999</v>
          </cell>
          <cell r="Z12">
            <v>1045.24829</v>
          </cell>
        </row>
        <row r="13">
          <cell r="Y13">
            <v>63.35</v>
          </cell>
          <cell r="Z13">
            <v>64.349999999999994</v>
          </cell>
        </row>
        <row r="14">
          <cell r="Y14">
            <v>0</v>
          </cell>
          <cell r="Z14">
            <v>12.289929999999998</v>
          </cell>
        </row>
        <row r="15">
          <cell r="Y15">
            <v>1493.1473699999999</v>
          </cell>
          <cell r="Z15">
            <v>1415.0423899999998</v>
          </cell>
        </row>
        <row r="16">
          <cell r="Y16">
            <v>1209.9169400000001</v>
          </cell>
          <cell r="Z16">
            <v>974.52221999999995</v>
          </cell>
        </row>
        <row r="17">
          <cell r="Y17">
            <v>31.29036</v>
          </cell>
          <cell r="Z17">
            <v>73.364520000000013</v>
          </cell>
        </row>
        <row r="18">
          <cell r="Y18">
            <v>27.127400000000002</v>
          </cell>
          <cell r="Z18">
            <v>41.958349999999996</v>
          </cell>
        </row>
        <row r="19">
          <cell r="Y19">
            <v>157.48023000000001</v>
          </cell>
          <cell r="Z19">
            <v>214.01857999999999</v>
          </cell>
        </row>
        <row r="20">
          <cell r="Y20">
            <v>67.332440000000005</v>
          </cell>
          <cell r="Z20">
            <v>111.17872000000001</v>
          </cell>
        </row>
        <row r="21">
          <cell r="Y21">
            <v>1267.3103913499999</v>
          </cell>
          <cell r="Z21">
            <v>1233.5310032499999</v>
          </cell>
        </row>
        <row r="22">
          <cell r="Y22">
            <v>1174.014964</v>
          </cell>
          <cell r="Z22">
            <v>1148.1876999999999</v>
          </cell>
        </row>
        <row r="23">
          <cell r="Y23">
            <v>17.733191850000004</v>
          </cell>
          <cell r="Z23">
            <v>16.304386450000003</v>
          </cell>
        </row>
        <row r="24">
          <cell r="Y24">
            <v>68.219881000000001</v>
          </cell>
          <cell r="Z24">
            <v>62.220439800000008</v>
          </cell>
        </row>
        <row r="25">
          <cell r="Y25">
            <v>7.3423544999999999</v>
          </cell>
          <cell r="Z25">
            <v>6.8184769999999997</v>
          </cell>
        </row>
        <row r="26">
          <cell r="Y26">
            <v>479.71453927599998</v>
          </cell>
          <cell r="Z26">
            <v>409.54081836</v>
          </cell>
        </row>
        <row r="27">
          <cell r="Y27">
            <v>390.8999</v>
          </cell>
          <cell r="Z27">
            <v>307.39580000000001</v>
          </cell>
        </row>
        <row r="28">
          <cell r="Y28">
            <v>88.814639276000008</v>
          </cell>
          <cell r="Z28">
            <v>102.14501835999999</v>
          </cell>
        </row>
        <row r="29">
          <cell r="Y29">
            <v>46.394999999999996</v>
          </cell>
          <cell r="Z29">
            <v>43.802</v>
          </cell>
        </row>
        <row r="30">
          <cell r="Y30">
            <v>28.995999999999999</v>
          </cell>
          <cell r="Z30">
            <v>25.245999999999999</v>
          </cell>
        </row>
        <row r="31">
          <cell r="Y31">
            <v>17.399000000000001</v>
          </cell>
          <cell r="Z31">
            <v>18.556000000000001</v>
          </cell>
        </row>
        <row r="32">
          <cell r="Y32">
            <v>89.193504000000004</v>
          </cell>
          <cell r="Z32">
            <v>96.401263999999998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.версия"/>
      <sheetName val="Грузы"/>
      <sheetName val="Грузы eng"/>
      <sheetName val="Круп.план"/>
      <sheetName val="Лист1"/>
    </sheetNames>
    <sheetDataSet>
      <sheetData sheetId="0">
        <row r="14">
          <cell r="AI14">
            <v>2101.9435199999998</v>
          </cell>
          <cell r="AJ14">
            <v>2070.1272349999999</v>
          </cell>
          <cell r="AK14">
            <v>2335.4911199999997</v>
          </cell>
          <cell r="AL14">
            <v>2260.0960399999999</v>
          </cell>
          <cell r="AM14">
            <v>2263.22606</v>
          </cell>
          <cell r="AN14">
            <v>2283.1406099999999</v>
          </cell>
          <cell r="AO14">
            <v>2259.4503800000002</v>
          </cell>
          <cell r="AP14">
            <v>2540.8488699999998</v>
          </cell>
          <cell r="AQ14">
            <v>2493.6288600000003</v>
          </cell>
        </row>
        <row r="15">
          <cell r="AI15">
            <v>3399.736316</v>
          </cell>
          <cell r="AJ15">
            <v>2403.8027969999998</v>
          </cell>
          <cell r="AK15">
            <v>3299.0073189999998</v>
          </cell>
          <cell r="AL15">
            <v>3608.4589470000001</v>
          </cell>
          <cell r="AM15">
            <v>3406.9252030000002</v>
          </cell>
          <cell r="AN15">
            <v>2908.4261409999999</v>
          </cell>
          <cell r="AO15">
            <v>3205.7486559999998</v>
          </cell>
          <cell r="AP15">
            <v>3104.0798220000001</v>
          </cell>
          <cell r="AQ15">
            <v>2904.6079500000001</v>
          </cell>
        </row>
        <row r="16">
          <cell r="AI16">
            <v>2489.4115630000001</v>
          </cell>
          <cell r="AJ16">
            <v>2288.8877080000002</v>
          </cell>
          <cell r="AK16">
            <v>2441.6210160000001</v>
          </cell>
          <cell r="AL16">
            <v>2128.3459869999997</v>
          </cell>
          <cell r="AM16">
            <v>2245.102942</v>
          </cell>
          <cell r="AN16">
            <v>2384.9168819999995</v>
          </cell>
          <cell r="AO16">
            <v>2626.2010380000002</v>
          </cell>
          <cell r="AP16">
            <v>2486.3855039999999</v>
          </cell>
          <cell r="AQ16">
            <v>2232.8286189999999</v>
          </cell>
        </row>
        <row r="23">
          <cell r="AI23">
            <v>1467.4316690000001</v>
          </cell>
          <cell r="AJ23">
            <v>1356.7836750000001</v>
          </cell>
          <cell r="AK23">
            <v>1409.2284460000001</v>
          </cell>
          <cell r="AL23">
            <v>1160.794067</v>
          </cell>
          <cell r="AM23">
            <v>1125.193272</v>
          </cell>
          <cell r="AN23">
            <v>1216.9035119999999</v>
          </cell>
          <cell r="AO23">
            <v>1413.34511</v>
          </cell>
          <cell r="AP23">
            <v>1305.5201139999999</v>
          </cell>
          <cell r="AQ23">
            <v>1105.512729</v>
          </cell>
        </row>
        <row r="24">
          <cell r="AI24">
            <v>662.43327799999986</v>
          </cell>
          <cell r="AJ24">
            <v>647.43472800000006</v>
          </cell>
          <cell r="AK24">
            <v>738.24306300000001</v>
          </cell>
          <cell r="AL24">
            <v>658.63894199999993</v>
          </cell>
          <cell r="AM24">
            <v>517.75121999999999</v>
          </cell>
          <cell r="AN24">
            <v>504.52695800000004</v>
          </cell>
          <cell r="AO24">
            <v>387.50561799999997</v>
          </cell>
          <cell r="AP24">
            <v>235.41598600000003</v>
          </cell>
          <cell r="AQ24">
            <v>229.75716599999996</v>
          </cell>
        </row>
        <row r="31">
          <cell r="AI31">
            <v>3.6508159999999998</v>
          </cell>
          <cell r="AJ31">
            <v>0.54044799999999993</v>
          </cell>
          <cell r="AK31">
            <v>2.739363</v>
          </cell>
          <cell r="AL31">
            <v>5.7950720000000002</v>
          </cell>
          <cell r="AM31">
            <v>5.4770000000000003</v>
          </cell>
          <cell r="AN31">
            <v>5.370908</v>
          </cell>
          <cell r="AO31">
            <v>4.344468</v>
          </cell>
          <cell r="AP31">
            <v>3.3976460000000004</v>
          </cell>
          <cell r="AQ31">
            <v>4.7819060000000002</v>
          </cell>
        </row>
        <row r="35">
          <cell r="AI35">
            <v>1020.335</v>
          </cell>
          <cell r="AJ35">
            <v>1171.4490999999998</v>
          </cell>
          <cell r="AK35">
            <v>1218.29402</v>
          </cell>
          <cell r="AL35">
            <v>1186.5494000000001</v>
          </cell>
          <cell r="AM35">
            <v>835.01049</v>
          </cell>
          <cell r="AN35">
            <v>648.81124999999997</v>
          </cell>
          <cell r="AO35">
            <v>1143.9322100000002</v>
          </cell>
          <cell r="AP35">
            <v>1143.3592900000001</v>
          </cell>
          <cell r="AQ35">
            <v>1079.4157599999999</v>
          </cell>
        </row>
        <row r="40">
          <cell r="AI40">
            <v>662.86102400000004</v>
          </cell>
          <cell r="AJ40">
            <v>665.40407299999993</v>
          </cell>
          <cell r="AK40">
            <v>902.76659299999994</v>
          </cell>
          <cell r="AL40">
            <v>883.39414000000011</v>
          </cell>
          <cell r="AM40">
            <v>782.18272100000002</v>
          </cell>
          <cell r="AN40">
            <v>715.14171900000008</v>
          </cell>
          <cell r="AO40">
            <v>713.77908600000012</v>
          </cell>
          <cell r="AP40">
            <v>955.87919099999999</v>
          </cell>
          <cell r="AQ40">
            <v>842.50056900000016</v>
          </cell>
        </row>
        <row r="45">
          <cell r="AI45">
            <v>132.00299999999999</v>
          </cell>
          <cell r="AJ45">
            <v>178.44400000000002</v>
          </cell>
          <cell r="AK45">
            <v>216.68</v>
          </cell>
          <cell r="AL45">
            <v>201.381</v>
          </cell>
          <cell r="AM45">
            <v>189.86</v>
          </cell>
          <cell r="AN45">
            <v>245.821</v>
          </cell>
          <cell r="AO45">
            <v>206.31899999999999</v>
          </cell>
          <cell r="AP45">
            <v>180.60300000000001</v>
          </cell>
          <cell r="AQ45">
            <v>183.00399999999999</v>
          </cell>
        </row>
        <row r="46">
          <cell r="AI46">
            <v>221.161</v>
          </cell>
          <cell r="AJ46">
            <v>222.6515</v>
          </cell>
          <cell r="AK46">
            <v>287.25019999999995</v>
          </cell>
          <cell r="AL46">
            <v>315.45600000000002</v>
          </cell>
          <cell r="AM46">
            <v>253.60679999999999</v>
          </cell>
          <cell r="AN46">
            <v>209.82740000000001</v>
          </cell>
          <cell r="AO46">
            <v>259.5926</v>
          </cell>
          <cell r="AP46">
            <v>185.3391</v>
          </cell>
          <cell r="AQ46">
            <v>175.36500000000001</v>
          </cell>
        </row>
        <row r="47">
          <cell r="AI47">
            <v>58.097000000000001</v>
          </cell>
          <cell r="AJ47">
            <v>84.27478220499998</v>
          </cell>
          <cell r="AK47">
            <v>67.944787829999996</v>
          </cell>
          <cell r="AL47">
            <v>100.53516454000001</v>
          </cell>
          <cell r="AM47">
            <v>101.75406244600001</v>
          </cell>
          <cell r="AN47">
            <v>104.72609746000001</v>
          </cell>
          <cell r="AO47">
            <v>111.36521558999999</v>
          </cell>
          <cell r="AP47">
            <v>104.35495457</v>
          </cell>
          <cell r="AQ47">
            <v>83.250468654000002</v>
          </cell>
        </row>
        <row r="48">
          <cell r="AI48">
            <v>138.38999999999999</v>
          </cell>
          <cell r="AJ48">
            <v>95.41840000000002</v>
          </cell>
          <cell r="AK48">
            <v>288.94571000000002</v>
          </cell>
          <cell r="AL48">
            <v>202.83530999999999</v>
          </cell>
          <cell r="AM48">
            <v>325.73580000000004</v>
          </cell>
          <cell r="AN48">
            <v>237.88972000000001</v>
          </cell>
          <cell r="AO48">
            <v>188.05203</v>
          </cell>
          <cell r="AP48">
            <v>154.08978000000002</v>
          </cell>
          <cell r="AQ48">
            <v>222.57526000000001</v>
          </cell>
        </row>
        <row r="50">
          <cell r="AI50">
            <v>34.087000000000003</v>
          </cell>
          <cell r="AJ50">
            <v>44.875299999999996</v>
          </cell>
          <cell r="AK50">
            <v>13.510530000000001</v>
          </cell>
          <cell r="AL50">
            <v>13.262320000000001</v>
          </cell>
          <cell r="AM50">
            <v>55.299639999999997</v>
          </cell>
          <cell r="AN50">
            <v>69.903289999999998</v>
          </cell>
          <cell r="AO50">
            <v>109.44597000000002</v>
          </cell>
          <cell r="AP50">
            <v>57.269759999999998</v>
          </cell>
          <cell r="AQ50">
            <v>27.633219999999998</v>
          </cell>
        </row>
        <row r="52">
          <cell r="AI52">
            <v>14.791</v>
          </cell>
          <cell r="AJ52">
            <v>28.934499999999996</v>
          </cell>
          <cell r="AK52">
            <v>33.441549999999999</v>
          </cell>
          <cell r="AL52">
            <v>32.938099999999999</v>
          </cell>
          <cell r="AM52">
            <v>0</v>
          </cell>
          <cell r="AN52">
            <v>11.9999</v>
          </cell>
          <cell r="AO52">
            <v>0</v>
          </cell>
          <cell r="AP52">
            <v>0</v>
          </cell>
          <cell r="AQ52">
            <v>5.9481999999999999</v>
          </cell>
        </row>
        <row r="54">
          <cell r="AI54">
            <v>111.0012062</v>
          </cell>
          <cell r="AJ54">
            <v>97.055669800000004</v>
          </cell>
          <cell r="AK54">
            <v>80.655792000000005</v>
          </cell>
          <cell r="AL54">
            <v>81.77551600000001</v>
          </cell>
          <cell r="AM54">
            <v>60.605516000000001</v>
          </cell>
          <cell r="AN54">
            <v>107.21537000000001</v>
          </cell>
          <cell r="AO54">
            <v>86.79017060000001</v>
          </cell>
          <cell r="AP54">
            <v>60.651376799999994</v>
          </cell>
          <cell r="AQ54">
            <v>72.253440100000006</v>
          </cell>
        </row>
        <row r="58">
          <cell r="AI58">
            <v>28.4925861</v>
          </cell>
          <cell r="AJ58">
            <v>21.736813899999998</v>
          </cell>
          <cell r="AK58">
            <v>23.813679999999998</v>
          </cell>
          <cell r="AL58">
            <v>30.46881145</v>
          </cell>
          <cell r="AM58">
            <v>27.607038799999998</v>
          </cell>
          <cell r="AN58">
            <v>19.648956250000008</v>
          </cell>
          <cell r="AO58">
            <v>26.111014600000004</v>
          </cell>
          <cell r="AP58">
            <v>23.842671600000003</v>
          </cell>
          <cell r="AQ58">
            <v>42.092438300000005</v>
          </cell>
        </row>
        <row r="60">
          <cell r="AI60">
            <v>265.166</v>
          </cell>
          <cell r="AJ60">
            <v>365.73250000000002</v>
          </cell>
          <cell r="AK60">
            <v>299.3116</v>
          </cell>
          <cell r="AL60">
            <v>375.41774999999996</v>
          </cell>
          <cell r="AM60">
            <v>362.39719000000002</v>
          </cell>
          <cell r="AN60">
            <v>434.07110999999998</v>
          </cell>
          <cell r="AO60">
            <v>229.66923</v>
          </cell>
          <cell r="AP60">
            <v>349.06970999999999</v>
          </cell>
          <cell r="AQ60">
            <v>186.20133999999999</v>
          </cell>
        </row>
        <row r="62">
          <cell r="AI62">
            <v>17.181925</v>
          </cell>
          <cell r="AJ62">
            <v>19.036637999999996</v>
          </cell>
          <cell r="AK62">
            <v>31.695097999999998</v>
          </cell>
          <cell r="AL62">
            <v>36.719155000000001</v>
          </cell>
          <cell r="AM62">
            <v>37.020488999999998</v>
          </cell>
          <cell r="AN62">
            <v>21.587202000000001</v>
          </cell>
          <cell r="AO62">
            <v>2.7345699999999997</v>
          </cell>
          <cell r="AP62">
            <v>0</v>
          </cell>
          <cell r="AQ62">
            <v>0</v>
          </cell>
        </row>
        <row r="66">
          <cell r="AI66">
            <v>5.9569999999999999</v>
          </cell>
          <cell r="AJ66">
            <v>26.309699999999999</v>
          </cell>
          <cell r="AK66">
            <v>55.360669999999999</v>
          </cell>
          <cell r="AL66">
            <v>37.804180000000002</v>
          </cell>
          <cell r="AM66">
            <v>39.413080000000001</v>
          </cell>
          <cell r="AN66">
            <v>25.996839999999999</v>
          </cell>
          <cell r="AO66">
            <v>19.870200000000001</v>
          </cell>
          <cell r="AP66">
            <v>32.554700000000004</v>
          </cell>
          <cell r="AQ66">
            <v>13.62632</v>
          </cell>
        </row>
        <row r="71">
          <cell r="AI71">
            <v>135.375</v>
          </cell>
          <cell r="AJ71">
            <v>80.414700000000011</v>
          </cell>
          <cell r="AK71">
            <v>181.27231999999998</v>
          </cell>
          <cell r="AL71">
            <v>139.43797999999998</v>
          </cell>
          <cell r="AM71">
            <v>118.77613000000002</v>
          </cell>
          <cell r="AN71">
            <v>153.92867000000001</v>
          </cell>
          <cell r="AO71">
            <v>126.58193</v>
          </cell>
          <cell r="AP71">
            <v>116.91201000000001</v>
          </cell>
          <cell r="AQ71">
            <v>133.52212</v>
          </cell>
        </row>
        <row r="75">
          <cell r="AI75">
            <v>3.6539999999999999</v>
          </cell>
          <cell r="AJ75">
            <v>0</v>
          </cell>
          <cell r="AK75">
            <v>0</v>
          </cell>
          <cell r="AL75">
            <v>0</v>
          </cell>
          <cell r="AM75">
            <v>3.7198600000000002</v>
          </cell>
          <cell r="AN75">
            <v>0</v>
          </cell>
          <cell r="AO75">
            <v>4.0153100000000004</v>
          </cell>
          <cell r="AP75">
            <v>0</v>
          </cell>
          <cell r="AQ75">
            <v>3.6070300000000004</v>
          </cell>
        </row>
        <row r="77"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80">
          <cell r="AI80">
            <v>57.478275727272724</v>
          </cell>
          <cell r="AJ80">
            <v>40.285258347962383</v>
          </cell>
          <cell r="AK80">
            <v>93.876115272727276</v>
          </cell>
          <cell r="AL80">
            <v>47.584227027272732</v>
          </cell>
          <cell r="AM80">
            <v>58.395369972727273</v>
          </cell>
          <cell r="AN80">
            <v>55.841087448275864</v>
          </cell>
          <cell r="AO80">
            <v>63.076502000000005</v>
          </cell>
          <cell r="AP80">
            <v>64.221575000000001</v>
          </cell>
          <cell r="AQ80">
            <v>39.903733700000004</v>
          </cell>
        </row>
        <row r="87">
          <cell r="AI87">
            <v>12.501999999999999</v>
          </cell>
          <cell r="AJ87">
            <v>14.747999999999999</v>
          </cell>
          <cell r="AK87">
            <v>18.948</v>
          </cell>
          <cell r="AL87">
            <v>16.082999999999998</v>
          </cell>
          <cell r="AM87">
            <v>14.589999999999996</v>
          </cell>
          <cell r="AN87">
            <v>18.861000000000001</v>
          </cell>
          <cell r="AO87">
            <v>18.057999999999996</v>
          </cell>
          <cell r="AP87">
            <v>14.052</v>
          </cell>
          <cell r="AQ87">
            <v>15.204000000000001</v>
          </cell>
        </row>
        <row r="88">
          <cell r="AI88">
            <v>21.252000000000002</v>
          </cell>
          <cell r="AJ88">
            <v>20.861999999999998</v>
          </cell>
          <cell r="AK88">
            <v>28.51</v>
          </cell>
          <cell r="AL88">
            <v>31.161000000000001</v>
          </cell>
          <cell r="AM88">
            <v>20.124000000000002</v>
          </cell>
          <cell r="AN88">
            <v>16.954999999999998</v>
          </cell>
          <cell r="AO88">
            <v>17.909999999999997</v>
          </cell>
          <cell r="AP88">
            <v>12.152000000000001</v>
          </cell>
          <cell r="AQ88">
            <v>12.253</v>
          </cell>
        </row>
        <row r="89">
          <cell r="AI89">
            <v>9.9629999999999992</v>
          </cell>
          <cell r="AJ89">
            <v>14.077</v>
          </cell>
          <cell r="AK89">
            <v>11.106</v>
          </cell>
          <cell r="AL89">
            <v>17.640999999999998</v>
          </cell>
          <cell r="AM89">
            <v>17.835999999999999</v>
          </cell>
          <cell r="AN89">
            <v>18.734999999999999</v>
          </cell>
          <cell r="AO89">
            <v>21.121000000000002</v>
          </cell>
          <cell r="AP89">
            <v>19.097000000000001</v>
          </cell>
          <cell r="AQ89">
            <v>14.936</v>
          </cell>
        </row>
        <row r="110">
          <cell r="AI110">
            <v>66.569130000000001</v>
          </cell>
          <cell r="AJ110">
            <v>39.068759999999997</v>
          </cell>
          <cell r="AK110">
            <v>75.018659999999997</v>
          </cell>
          <cell r="AL110">
            <v>82.813479999999998</v>
          </cell>
          <cell r="AM110">
            <v>63.640800000000006</v>
          </cell>
          <cell r="AN110">
            <v>76.499549999999999</v>
          </cell>
          <cell r="AO110">
            <v>57.524730000000005</v>
          </cell>
          <cell r="AP110">
            <v>66.5</v>
          </cell>
          <cell r="AQ110">
            <v>55.310220000000001</v>
          </cell>
        </row>
        <row r="124">
          <cell r="AI124">
            <v>49.517619999999994</v>
          </cell>
          <cell r="AJ124">
            <v>36.421199999999999</v>
          </cell>
          <cell r="AK124">
            <v>19.559339999999999</v>
          </cell>
          <cell r="AL124">
            <v>55.868660000000006</v>
          </cell>
          <cell r="AM124">
            <v>14.773909999999999</v>
          </cell>
          <cell r="AN124">
            <v>45.398650000000004</v>
          </cell>
          <cell r="AO124">
            <v>8.4657599999999995</v>
          </cell>
          <cell r="AP124">
            <v>4.2477600000000004</v>
          </cell>
          <cell r="AQ124">
            <v>8.4866299999999999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2"/>
  <sheetViews>
    <sheetView tabSelected="1" zoomScale="55" zoomScaleNormal="55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N12" sqref="N12"/>
    </sheetView>
  </sheetViews>
  <sheetFormatPr defaultColWidth="9.140625" defaultRowHeight="19.5" outlineLevelCol="1" x14ac:dyDescent="0.35"/>
  <cols>
    <col min="1" max="1" width="48.5703125" style="1" customWidth="1"/>
    <col min="2" max="2" width="16.42578125" style="2" customWidth="1"/>
    <col min="3" max="3" width="12.5703125" style="3" hidden="1" customWidth="1"/>
    <col min="4" max="4" width="13.42578125" style="3" hidden="1" customWidth="1"/>
    <col min="5" max="5" width="14.5703125" style="3" hidden="1" customWidth="1"/>
    <col min="6" max="6" width="14.85546875" style="3" hidden="1" customWidth="1"/>
    <col min="7" max="7" width="20" style="3" hidden="1" customWidth="1"/>
    <col min="8" max="8" width="22" style="3" hidden="1" customWidth="1"/>
    <col min="9" max="9" width="22.28515625" style="3" hidden="1" customWidth="1"/>
    <col min="10" max="10" width="32.28515625" style="3" hidden="1" customWidth="1"/>
    <col min="11" max="11" width="38.28515625" style="3" hidden="1" customWidth="1" outlineLevel="1"/>
    <col min="12" max="13" width="13.7109375" style="3" customWidth="1"/>
    <col min="14" max="14" width="13" style="3" customWidth="1"/>
    <col min="15" max="15" width="16.42578125" style="2" customWidth="1"/>
    <col min="16" max="16" width="10.7109375" style="3" hidden="1" customWidth="1"/>
    <col min="17" max="17" width="11.140625" style="3" hidden="1" customWidth="1"/>
    <col min="18" max="18" width="11.85546875" style="3" hidden="1" customWidth="1"/>
    <col min="19" max="20" width="10.7109375" style="3" hidden="1" customWidth="1"/>
    <col min="21" max="22" width="11.140625" style="3" hidden="1" customWidth="1"/>
    <col min="23" max="23" width="11.28515625" style="42" hidden="1" customWidth="1" collapsed="1"/>
    <col min="24" max="24" width="13.7109375" style="3" hidden="1" customWidth="1" outlineLevel="1"/>
    <col min="25" max="26" width="13.7109375" style="3" customWidth="1"/>
    <col min="27" max="27" width="13" style="3" customWidth="1"/>
    <col min="28" max="29" width="16.42578125" style="3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5" ht="24.75" hidden="1" customHeight="1" x14ac:dyDescent="0.35">
      <c r="P1" s="4">
        <f>IF(P5=0,0,1)</f>
        <v>1</v>
      </c>
      <c r="Q1" s="4">
        <f t="shared" ref="Q1:Z1" si="0">IF(Q5=0,0,1)</f>
        <v>1</v>
      </c>
      <c r="R1" s="4">
        <f t="shared" si="0"/>
        <v>1</v>
      </c>
      <c r="S1" s="4">
        <f t="shared" si="0"/>
        <v>1</v>
      </c>
      <c r="T1" s="4">
        <f t="shared" si="0"/>
        <v>1</v>
      </c>
      <c r="U1" s="4">
        <f t="shared" si="0"/>
        <v>1</v>
      </c>
      <c r="V1" s="4">
        <f t="shared" si="0"/>
        <v>1</v>
      </c>
      <c r="W1" s="41">
        <f t="shared" si="0"/>
        <v>1</v>
      </c>
      <c r="X1" s="4">
        <f t="shared" si="0"/>
        <v>1</v>
      </c>
      <c r="Y1" s="4">
        <f t="shared" si="0"/>
        <v>1</v>
      </c>
      <c r="Z1" s="4">
        <f t="shared" si="0"/>
        <v>1</v>
      </c>
      <c r="AA1" s="4">
        <f>IF(AA5=0,0,1)</f>
        <v>1</v>
      </c>
    </row>
    <row r="2" spans="1:35" ht="21" x14ac:dyDescent="0.35">
      <c r="A2" s="32" t="s">
        <v>42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43</v>
      </c>
      <c r="C4" s="38" t="s">
        <v>27</v>
      </c>
      <c r="D4" s="38" t="s">
        <v>28</v>
      </c>
      <c r="E4" s="38" t="s">
        <v>29</v>
      </c>
      <c r="F4" s="38" t="s">
        <v>30</v>
      </c>
      <c r="G4" s="38" t="s">
        <v>31</v>
      </c>
      <c r="H4" s="38" t="s">
        <v>32</v>
      </c>
      <c r="I4" s="38" t="s">
        <v>33</v>
      </c>
      <c r="J4" s="38" t="s">
        <v>34</v>
      </c>
      <c r="K4" s="38" t="s">
        <v>35</v>
      </c>
      <c r="L4" s="38" t="s">
        <v>36</v>
      </c>
      <c r="M4" s="38" t="s">
        <v>37</v>
      </c>
      <c r="N4" s="39" t="s">
        <v>38</v>
      </c>
      <c r="O4" s="6" t="s">
        <v>44</v>
      </c>
      <c r="P4" s="40" t="s">
        <v>27</v>
      </c>
      <c r="Q4" s="38" t="s">
        <v>28</v>
      </c>
      <c r="R4" s="38" t="s">
        <v>29</v>
      </c>
      <c r="S4" s="38" t="s">
        <v>30</v>
      </c>
      <c r="T4" s="38" t="s">
        <v>31</v>
      </c>
      <c r="U4" s="38" t="s">
        <v>32</v>
      </c>
      <c r="V4" s="38" t="s">
        <v>33</v>
      </c>
      <c r="W4" s="43" t="s">
        <v>34</v>
      </c>
      <c r="X4" s="38" t="s">
        <v>35</v>
      </c>
      <c r="Y4" s="38" t="s">
        <v>36</v>
      </c>
      <c r="Z4" s="38" t="s">
        <v>37</v>
      </c>
      <c r="AA4" s="38" t="s">
        <v>38</v>
      </c>
      <c r="AB4" s="7" t="s">
        <v>39</v>
      </c>
      <c r="AC4" s="8" t="s">
        <v>40</v>
      </c>
    </row>
    <row r="5" spans="1:35" x14ac:dyDescent="0.35">
      <c r="A5" s="44" t="s">
        <v>0</v>
      </c>
      <c r="B5" s="45">
        <f>B6+B15+B21+B26+B32</f>
        <v>143517.08703882204</v>
      </c>
      <c r="C5" s="45">
        <f t="shared" ref="C5:Y5" si="1">C6+C15+C21+C26+C32</f>
        <v>12669.900011</v>
      </c>
      <c r="D5" s="45">
        <f t="shared" si="1"/>
        <v>11129.784271</v>
      </c>
      <c r="E5" s="45">
        <f t="shared" si="1"/>
        <v>13463.680547136999</v>
      </c>
      <c r="F5" s="45">
        <f t="shared" si="1"/>
        <v>13314.803406394001</v>
      </c>
      <c r="G5" s="45">
        <f t="shared" si="1"/>
        <v>12890.731860468999</v>
      </c>
      <c r="H5" s="45">
        <f t="shared" si="1"/>
        <v>10610.452014999999</v>
      </c>
      <c r="I5" s="45">
        <f t="shared" si="1"/>
        <v>11123.590612244996</v>
      </c>
      <c r="J5" s="45">
        <f t="shared" si="1"/>
        <v>11848.84151</v>
      </c>
      <c r="K5" s="45">
        <f t="shared" si="1"/>
        <v>10690.17543724455</v>
      </c>
      <c r="L5" s="45">
        <f t="shared" si="1"/>
        <v>12050.025912259454</v>
      </c>
      <c r="M5" s="45">
        <f t="shared" si="1"/>
        <v>11609.552588750004</v>
      </c>
      <c r="N5" s="45">
        <f t="shared" si="1"/>
        <v>12115.548867323007</v>
      </c>
      <c r="O5" s="45">
        <f t="shared" ref="O5:O15" si="2">SUM(P5:AA5)</f>
        <v>140208.72824352724</v>
      </c>
      <c r="P5" s="45">
        <f t="shared" si="1"/>
        <v>11675.642924027274</v>
      </c>
      <c r="Q5" s="45">
        <f t="shared" si="1"/>
        <v>10627.764128252964</v>
      </c>
      <c r="R5" s="45">
        <f t="shared" si="1"/>
        <v>12703.759184102726</v>
      </c>
      <c r="S5" s="45">
        <f t="shared" si="1"/>
        <v>12479.781110017273</v>
      </c>
      <c r="T5" s="45">
        <f t="shared" si="1"/>
        <v>11762.804322218726</v>
      </c>
      <c r="U5" s="45">
        <f t="shared" si="1"/>
        <v>11265.318403158275</v>
      </c>
      <c r="V5" s="45">
        <f t="shared" si="1"/>
        <v>11836.231220789999</v>
      </c>
      <c r="W5" s="45">
        <f t="shared" si="1"/>
        <v>11865.62506097</v>
      </c>
      <c r="X5" s="45">
        <f t="shared" si="1"/>
        <v>11035.489484754</v>
      </c>
      <c r="Y5" s="45">
        <f t="shared" si="1"/>
        <v>11693.721092626001</v>
      </c>
      <c r="Z5" s="46">
        <f t="shared" ref="Z5:AA5" si="3">Z6+Z15+Z21+Z26+Z32</f>
        <v>10337.27516261</v>
      </c>
      <c r="AA5" s="46">
        <f t="shared" si="3"/>
        <v>12925.316150000001</v>
      </c>
      <c r="AB5" s="46">
        <f>O5-B5</f>
        <v>-3308.3587952948001</v>
      </c>
      <c r="AC5" s="47">
        <f>AB5/B5</f>
        <v>-2.3052020240627333E-2</v>
      </c>
      <c r="AD5" s="10"/>
      <c r="AE5" s="3"/>
      <c r="AF5" s="11"/>
      <c r="AH5" s="3"/>
      <c r="AI5" s="11"/>
    </row>
    <row r="6" spans="1:35" x14ac:dyDescent="0.35">
      <c r="A6" s="33" t="s">
        <v>1</v>
      </c>
      <c r="B6" s="12">
        <f>B7+B10+B13+B14</f>
        <v>106065.60629200001</v>
      </c>
      <c r="C6" s="13">
        <f>C7+C10+C13+C14</f>
        <v>9786.5000110000001</v>
      </c>
      <c r="D6" s="14">
        <f t="shared" ref="D6:N6" si="4">D7+D10+D13+D14</f>
        <v>8780.23</v>
      </c>
      <c r="E6" s="14">
        <f t="shared" si="4"/>
        <v>10038.212474999998</v>
      </c>
      <c r="F6" s="14">
        <f t="shared" si="4"/>
        <v>10205.483525000001</v>
      </c>
      <c r="G6" s="14">
        <f t="shared" si="4"/>
        <v>9771.5389849999992</v>
      </c>
      <c r="H6" s="14">
        <f t="shared" si="4"/>
        <v>7800.2420149999998</v>
      </c>
      <c r="I6" s="14">
        <f t="shared" si="4"/>
        <v>8160.9233649999969</v>
      </c>
      <c r="J6" s="14">
        <f t="shared" si="4"/>
        <v>8542.83763</v>
      </c>
      <c r="K6" s="14">
        <f t="shared" si="4"/>
        <v>7713.257156000006</v>
      </c>
      <c r="L6" s="14">
        <f t="shared" si="4"/>
        <v>8641.4007650000003</v>
      </c>
      <c r="M6" s="14">
        <f t="shared" si="4"/>
        <v>8113.4162250000018</v>
      </c>
      <c r="N6" s="15">
        <f t="shared" si="4"/>
        <v>8511.5641400000059</v>
      </c>
      <c r="O6" s="12">
        <f t="shared" si="2"/>
        <v>100540.94043399999</v>
      </c>
      <c r="P6" s="13">
        <f>SUM(P7,P10,P13,P14)</f>
        <v>8769.6119070000004</v>
      </c>
      <c r="Q6" s="13">
        <f t="shared" ref="Q6:Y6" si="5">SUM(Q7,Q10,Q13,Q14)</f>
        <v>7485.7411929999998</v>
      </c>
      <c r="R6" s="13">
        <f t="shared" si="5"/>
        <v>8908.9405179999976</v>
      </c>
      <c r="S6" s="13">
        <f t="shared" si="5"/>
        <v>8794.2220560000005</v>
      </c>
      <c r="T6" s="13">
        <f t="shared" si="5"/>
        <v>8511.4201349999985</v>
      </c>
      <c r="U6" s="13">
        <f t="shared" si="5"/>
        <v>8202.9087909999998</v>
      </c>
      <c r="V6" s="13">
        <f t="shared" si="5"/>
        <v>8544.8961819999986</v>
      </c>
      <c r="W6" s="13">
        <f t="shared" si="5"/>
        <v>8437.4779419999995</v>
      </c>
      <c r="X6" s="13">
        <f t="shared" si="5"/>
        <v>7924.5905849999999</v>
      </c>
      <c r="Y6" s="13">
        <f t="shared" si="5"/>
        <v>8364.3552880000007</v>
      </c>
      <c r="Z6" s="14">
        <f t="shared" ref="Z6:AA6" si="6">Z7+Z10+Z13+Z14</f>
        <v>7182.7596870000007</v>
      </c>
      <c r="AA6" s="14">
        <f t="shared" si="6"/>
        <v>9414.0161500000013</v>
      </c>
      <c r="AB6" s="14">
        <f t="shared" ref="AB6:AB31" si="7">O6-B6</f>
        <v>-5524.6658580000221</v>
      </c>
      <c r="AC6" s="16">
        <f t="shared" ref="AC6:AC32" si="8">AB6/B6</f>
        <v>-5.2087251005670437E-2</v>
      </c>
      <c r="AD6" s="10"/>
      <c r="AE6" s="3"/>
      <c r="AF6" s="11"/>
      <c r="AH6" s="3"/>
      <c r="AI6" s="11"/>
    </row>
    <row r="7" spans="1:35" x14ac:dyDescent="0.35">
      <c r="A7" s="34" t="s">
        <v>2</v>
      </c>
      <c r="B7" s="17">
        <f>B8+B9</f>
        <v>74749.577486000009</v>
      </c>
      <c r="C7" s="18">
        <f>C8+C9</f>
        <v>6633.5</v>
      </c>
      <c r="D7" s="19">
        <f t="shared" ref="D7:N7" si="9">D8+D9</f>
        <v>6111.6799999999985</v>
      </c>
      <c r="E7" s="19">
        <f t="shared" si="9"/>
        <v>6844.0560969999997</v>
      </c>
      <c r="F7" s="19">
        <f t="shared" si="9"/>
        <v>7358.8639030000022</v>
      </c>
      <c r="G7" s="19">
        <f t="shared" si="9"/>
        <v>7126.6079649999992</v>
      </c>
      <c r="H7" s="19">
        <f t="shared" si="9"/>
        <v>5342.7150350000002</v>
      </c>
      <c r="I7" s="19">
        <f t="shared" si="9"/>
        <v>5686.1903599999987</v>
      </c>
      <c r="J7" s="19">
        <f t="shared" si="9"/>
        <v>6018.4127509999998</v>
      </c>
      <c r="K7" s="19">
        <f t="shared" si="9"/>
        <v>5829.3496210000048</v>
      </c>
      <c r="L7" s="19">
        <f t="shared" si="9"/>
        <v>6545.3363770000014</v>
      </c>
      <c r="M7" s="19">
        <f t="shared" si="9"/>
        <v>5849.8940010000006</v>
      </c>
      <c r="N7" s="20">
        <f t="shared" si="9"/>
        <v>5402.971376000005</v>
      </c>
      <c r="O7" s="17">
        <f t="shared" si="2"/>
        <v>66229.090127999996</v>
      </c>
      <c r="P7" s="18">
        <v>5501.6803159999999</v>
      </c>
      <c r="Q7" s="19">
        <v>4473.9287969999996</v>
      </c>
      <c r="R7" s="19">
        <v>5634.4984389999991</v>
      </c>
      <c r="S7" s="19">
        <v>5868.5549869999995</v>
      </c>
      <c r="T7" s="19">
        <v>5670.1512629999997</v>
      </c>
      <c r="U7" s="19">
        <v>5191.5667510000003</v>
      </c>
      <c r="V7" s="19">
        <v>5465.199036</v>
      </c>
      <c r="W7" s="19">
        <v>5644.9286919999995</v>
      </c>
      <c r="X7" s="19">
        <v>5398.20795</v>
      </c>
      <c r="Y7" s="19">
        <f>[18]statistics!Y7</f>
        <v>6029.9543099999992</v>
      </c>
      <c r="Z7" s="19">
        <f>[18]statistics!Z7</f>
        <v>4915.3043969999999</v>
      </c>
      <c r="AA7" s="19">
        <f t="shared" ref="AA7" si="10">AA8+AA9</f>
        <v>6435.1151900000004</v>
      </c>
      <c r="AB7" s="19">
        <f>O7-B7</f>
        <v>-8520.487358000013</v>
      </c>
      <c r="AC7" s="21">
        <f t="shared" si="8"/>
        <v>-0.11398709724607917</v>
      </c>
      <c r="AD7" s="10"/>
      <c r="AE7" s="3"/>
      <c r="AF7" s="11"/>
      <c r="AH7" s="3"/>
      <c r="AI7" s="11"/>
    </row>
    <row r="8" spans="1:35" s="26" customFormat="1" x14ac:dyDescent="0.35">
      <c r="A8" s="35" t="s">
        <v>3</v>
      </c>
      <c r="B8" s="22">
        <f>SUMIF($P$1:$AA$1,1,C8:N8)</f>
        <v>30708.678</v>
      </c>
      <c r="C8" s="23">
        <v>2334.4</v>
      </c>
      <c r="D8" s="24">
        <v>2018.98</v>
      </c>
      <c r="E8" s="24">
        <v>2643.2</v>
      </c>
      <c r="F8" s="24">
        <v>2859.1909999999998</v>
      </c>
      <c r="G8" s="24">
        <v>3026.5190000000002</v>
      </c>
      <c r="H8" s="24">
        <v>2630.04</v>
      </c>
      <c r="I8" s="24">
        <v>2480.8799999999992</v>
      </c>
      <c r="J8" s="24">
        <v>2717.0920000000006</v>
      </c>
      <c r="K8" s="24">
        <v>2128.7580000000016</v>
      </c>
      <c r="L8" s="24">
        <v>2643.6</v>
      </c>
      <c r="M8" s="24">
        <v>3038.1551699999982</v>
      </c>
      <c r="N8" s="25">
        <v>2187.8628300000018</v>
      </c>
      <c r="O8" s="22">
        <f t="shared" si="2"/>
        <v>27684.394335000001</v>
      </c>
      <c r="P8" s="23">
        <f>[19]Общ.версия!AI$14</f>
        <v>2101.9435199999998</v>
      </c>
      <c r="Q8" s="23">
        <f>[19]Общ.версия!AJ$14</f>
        <v>2070.1272349999999</v>
      </c>
      <c r="R8" s="23">
        <f>[19]Общ.версия!AK$14</f>
        <v>2335.4911199999997</v>
      </c>
      <c r="S8" s="23">
        <f>[19]Общ.версия!AL$14</f>
        <v>2260.0960399999999</v>
      </c>
      <c r="T8" s="23">
        <f>[19]Общ.версия!AM$14</f>
        <v>2263.22606</v>
      </c>
      <c r="U8" s="23">
        <f>[19]Общ.версия!AN$14</f>
        <v>2283.1406099999999</v>
      </c>
      <c r="V8" s="23">
        <f>[19]Общ.версия!AO$14</f>
        <v>2259.4503800000002</v>
      </c>
      <c r="W8" s="23">
        <f>[19]Общ.версия!AP$14</f>
        <v>2540.8488699999998</v>
      </c>
      <c r="X8" s="23">
        <f>[19]Общ.версия!AQ$14</f>
        <v>2493.6288600000003</v>
      </c>
      <c r="Y8" s="23">
        <f>[18]statistics!Y8</f>
        <v>2423.5033099999991</v>
      </c>
      <c r="Z8" s="23">
        <f>[18]statistics!Z8</f>
        <v>2018.70901</v>
      </c>
      <c r="AA8" s="24">
        <v>2634.2293199999999</v>
      </c>
      <c r="AB8" s="24">
        <f t="shared" si="7"/>
        <v>-3024.283664999999</v>
      </c>
      <c r="AC8" s="48">
        <f t="shared" si="8"/>
        <v>-9.8483030269163621E-2</v>
      </c>
      <c r="AD8" s="49"/>
      <c r="AE8" s="52"/>
      <c r="AF8" s="51"/>
      <c r="AH8" s="52"/>
      <c r="AI8" s="51"/>
    </row>
    <row r="9" spans="1:35" s="26" customFormat="1" x14ac:dyDescent="0.35">
      <c r="A9" s="35" t="s">
        <v>4</v>
      </c>
      <c r="B9" s="22">
        <f>SUMIF($P$1:$AA$1,1,C9:N9)</f>
        <v>44040.899486000009</v>
      </c>
      <c r="C9" s="23">
        <v>4299.1000000000004</v>
      </c>
      <c r="D9" s="24">
        <v>4092.6999999999989</v>
      </c>
      <c r="E9" s="24">
        <v>4200.8560969999999</v>
      </c>
      <c r="F9" s="24">
        <v>4499.6729030000024</v>
      </c>
      <c r="G9" s="24">
        <v>4100.088964999999</v>
      </c>
      <c r="H9" s="24">
        <v>2712.6750350000002</v>
      </c>
      <c r="I9" s="24">
        <v>3205.3103599999995</v>
      </c>
      <c r="J9" s="24">
        <v>3301.3207509999993</v>
      </c>
      <c r="K9" s="24">
        <v>3700.5916210000032</v>
      </c>
      <c r="L9" s="24">
        <v>3901.7363770000011</v>
      </c>
      <c r="M9" s="24">
        <v>2811.7388310000024</v>
      </c>
      <c r="N9" s="25">
        <v>3215.1085460000031</v>
      </c>
      <c r="O9" s="22">
        <f t="shared" si="2"/>
        <v>38544.725407999998</v>
      </c>
      <c r="P9" s="23">
        <f>[19]Общ.версия!AI$15</f>
        <v>3399.736316</v>
      </c>
      <c r="Q9" s="23">
        <f>[19]Общ.версия!AJ$15</f>
        <v>2403.8027969999998</v>
      </c>
      <c r="R9" s="23">
        <f>[19]Общ.версия!AK$15</f>
        <v>3299.0073189999998</v>
      </c>
      <c r="S9" s="23">
        <f>[19]Общ.версия!AL$15</f>
        <v>3608.4589470000001</v>
      </c>
      <c r="T9" s="23">
        <f>[19]Общ.версия!AM$15</f>
        <v>3406.9252030000002</v>
      </c>
      <c r="U9" s="23">
        <f>[19]Общ.версия!AN$15</f>
        <v>2908.4261409999999</v>
      </c>
      <c r="V9" s="23">
        <f>[19]Общ.версия!AO$15</f>
        <v>3205.7486559999998</v>
      </c>
      <c r="W9" s="23">
        <f>[19]Общ.версия!AP$15</f>
        <v>3104.0798220000001</v>
      </c>
      <c r="X9" s="23">
        <f>[19]Общ.версия!AQ$15</f>
        <v>2904.6079500000001</v>
      </c>
      <c r="Y9" s="23">
        <f>[18]statistics!Y9</f>
        <v>3606.451</v>
      </c>
      <c r="Z9" s="23">
        <f>[18]statistics!Z9</f>
        <v>2896.5953870000003</v>
      </c>
      <c r="AA9" s="24">
        <v>3800.8858700000001</v>
      </c>
      <c r="AB9" s="24">
        <f t="shared" si="7"/>
        <v>-5496.1740780000109</v>
      </c>
      <c r="AC9" s="48">
        <f t="shared" si="8"/>
        <v>-0.1247970441599897</v>
      </c>
      <c r="AD9" s="49"/>
      <c r="AE9" s="52"/>
      <c r="AF9" s="51"/>
      <c r="AH9" s="52"/>
      <c r="AI9" s="51"/>
    </row>
    <row r="10" spans="1:35" x14ac:dyDescent="0.35">
      <c r="A10" s="34" t="s">
        <v>5</v>
      </c>
      <c r="B10" s="17">
        <f>B11+B12</f>
        <v>30299.563805999998</v>
      </c>
      <c r="C10" s="18">
        <f>C11+C12</f>
        <v>3039.6000110000004</v>
      </c>
      <c r="D10" s="19">
        <f t="shared" ref="D10:N10" si="11">D11+D12</f>
        <v>2561.7600000000002</v>
      </c>
      <c r="E10" s="19">
        <f t="shared" si="11"/>
        <v>3106.702378</v>
      </c>
      <c r="F10" s="19">
        <f t="shared" si="11"/>
        <v>2707.2636219999995</v>
      </c>
      <c r="G10" s="19">
        <f t="shared" si="11"/>
        <v>2526.5310200000008</v>
      </c>
      <c r="H10" s="19">
        <f t="shared" si="11"/>
        <v>2411.6869799999995</v>
      </c>
      <c r="I10" s="19">
        <f t="shared" si="11"/>
        <v>2425.4460049999989</v>
      </c>
      <c r="J10" s="19">
        <f t="shared" si="11"/>
        <v>2460.4128790000004</v>
      </c>
      <c r="K10" s="19">
        <f t="shared" si="11"/>
        <v>1815.8505350000016</v>
      </c>
      <c r="L10" s="19">
        <f t="shared" si="11"/>
        <v>2015.0253879999987</v>
      </c>
      <c r="M10" s="19">
        <f t="shared" si="11"/>
        <v>2177.2020040000016</v>
      </c>
      <c r="N10" s="20">
        <f t="shared" si="11"/>
        <v>3052.0829840000006</v>
      </c>
      <c r="O10" s="17">
        <f t="shared" si="2"/>
        <v>33243.374555999995</v>
      </c>
      <c r="P10" s="18">
        <f>[19]Общ.версия!AI$16+[19]Общ.версия!AI$24</f>
        <v>3151.8448410000001</v>
      </c>
      <c r="Q10" s="18">
        <f>[19]Общ.версия!AJ$16+[19]Общ.версия!AJ$24</f>
        <v>2936.3224360000004</v>
      </c>
      <c r="R10" s="18">
        <f>[19]Общ.версия!AK$16+[19]Общ.версия!AK$24</f>
        <v>3179.8640789999999</v>
      </c>
      <c r="S10" s="18">
        <f>[19]Общ.версия!AL$16+[19]Общ.версия!AL$24</f>
        <v>2786.9849289999997</v>
      </c>
      <c r="T10" s="18">
        <f>[19]Общ.версия!AM$16+[19]Общ.версия!AM$24</f>
        <v>2762.8541620000001</v>
      </c>
      <c r="U10" s="18">
        <f>[19]Общ.версия!AN$16+[19]Общ.версия!AN$24</f>
        <v>2889.4438399999995</v>
      </c>
      <c r="V10" s="18">
        <f>[19]Общ.версия!AO$16+[19]Общ.версия!AO$24</f>
        <v>3013.7066560000003</v>
      </c>
      <c r="W10" s="18">
        <f>[19]Общ.версия!AP$16+[19]Общ.версия!AP$24</f>
        <v>2721.8014899999998</v>
      </c>
      <c r="X10" s="18">
        <f>[19]Общ.версия!AQ$16+[19]Общ.версия!AQ$24</f>
        <v>2462.5857849999998</v>
      </c>
      <c r="Y10" s="18">
        <f>[18]statistics!Y10</f>
        <v>2271.0509780000002</v>
      </c>
      <c r="Z10" s="18">
        <f>[18]statistics!Z10</f>
        <v>2190.8153600000001</v>
      </c>
      <c r="AA10" s="19">
        <f>AA11+AA12</f>
        <v>2876.1000000000004</v>
      </c>
      <c r="AB10" s="19">
        <f t="shared" si="7"/>
        <v>2943.8107499999969</v>
      </c>
      <c r="AC10" s="21">
        <f t="shared" si="8"/>
        <v>9.7156868951923853E-2</v>
      </c>
      <c r="AD10" s="10"/>
      <c r="AE10" s="3"/>
      <c r="AF10" s="11"/>
      <c r="AH10" s="3"/>
      <c r="AI10" s="11"/>
    </row>
    <row r="11" spans="1:35" s="26" customFormat="1" x14ac:dyDescent="0.35">
      <c r="A11" s="35" t="s">
        <v>6</v>
      </c>
      <c r="B11" s="22">
        <f t="shared" ref="B11:B31" si="12">SUMIF($P$1:$AA$1,1,C11:N11)</f>
        <v>16699.201123999999</v>
      </c>
      <c r="C11" s="23">
        <v>1696.7000110000001</v>
      </c>
      <c r="D11" s="24">
        <v>1357.56</v>
      </c>
      <c r="E11" s="24">
        <v>1779.4059050000001</v>
      </c>
      <c r="F11" s="24">
        <v>1435.4500949999999</v>
      </c>
      <c r="G11" s="24">
        <v>1384.364</v>
      </c>
      <c r="H11" s="24">
        <v>1240.5699999999997</v>
      </c>
      <c r="I11" s="24">
        <v>1301.685884</v>
      </c>
      <c r="J11" s="24">
        <v>1310.1509999999998</v>
      </c>
      <c r="K11" s="24">
        <v>948.66599999999983</v>
      </c>
      <c r="L11" s="24">
        <v>1195.662</v>
      </c>
      <c r="M11" s="24">
        <v>1270.4445849999993</v>
      </c>
      <c r="N11" s="25">
        <v>1778.5416440000006</v>
      </c>
      <c r="O11" s="22">
        <f t="shared" si="2"/>
        <v>18251.595781000004</v>
      </c>
      <c r="P11" s="23">
        <v>1680.7614800000001</v>
      </c>
      <c r="Q11" s="24">
        <v>1578.9980870000002</v>
      </c>
      <c r="R11" s="24">
        <v>1767.89627</v>
      </c>
      <c r="S11" s="24">
        <v>1620.39579</v>
      </c>
      <c r="T11" s="24">
        <v>1632.1838900000002</v>
      </c>
      <c r="U11" s="24">
        <v>1667.1694200000002</v>
      </c>
      <c r="V11" s="24">
        <v>1596.0170780000001</v>
      </c>
      <c r="W11" s="24">
        <v>1416.2813759999999</v>
      </c>
      <c r="X11" s="24">
        <v>1348.6611</v>
      </c>
      <c r="Y11" s="24">
        <f>[18]statistics!Y11</f>
        <v>1246.4642200000003</v>
      </c>
      <c r="Z11" s="24">
        <f>[18]statistics!Z11</f>
        <v>1145.5670700000001</v>
      </c>
      <c r="AA11" s="24">
        <v>1551.2</v>
      </c>
      <c r="AB11" s="24">
        <f>O11-B11</f>
        <v>1552.3946570000044</v>
      </c>
      <c r="AC11" s="48">
        <f>AB11/B11</f>
        <v>9.2962210914922835E-2</v>
      </c>
      <c r="AD11" s="49"/>
      <c r="AE11" s="50"/>
      <c r="AF11" s="51"/>
      <c r="AH11" s="52"/>
      <c r="AI11" s="51"/>
    </row>
    <row r="12" spans="1:35" s="26" customFormat="1" x14ac:dyDescent="0.35">
      <c r="A12" s="35" t="s">
        <v>7</v>
      </c>
      <c r="B12" s="22">
        <f t="shared" si="12"/>
        <v>13600.362682000001</v>
      </c>
      <c r="C12" s="23">
        <v>1342.9</v>
      </c>
      <c r="D12" s="24">
        <v>1204.2000000000003</v>
      </c>
      <c r="E12" s="24">
        <v>1327.2964729999999</v>
      </c>
      <c r="F12" s="24">
        <v>1271.8135269999998</v>
      </c>
      <c r="G12" s="24">
        <v>1142.1670200000008</v>
      </c>
      <c r="H12" s="24">
        <v>1171.1169799999996</v>
      </c>
      <c r="I12" s="24">
        <v>1123.7601209999991</v>
      </c>
      <c r="J12" s="24">
        <v>1150.2618790000004</v>
      </c>
      <c r="K12" s="24">
        <v>867.1845350000018</v>
      </c>
      <c r="L12" s="24">
        <v>819.36338799999874</v>
      </c>
      <c r="M12" s="24">
        <v>906.75741900000219</v>
      </c>
      <c r="N12" s="25">
        <v>1273.54134</v>
      </c>
      <c r="O12" s="22">
        <f t="shared" si="2"/>
        <v>14991.545268999998</v>
      </c>
      <c r="P12" s="23">
        <f>[19]Общ.версия!AI$23+[19]Общ.версия!AI$31</f>
        <v>1471.0824850000001</v>
      </c>
      <c r="Q12" s="23">
        <f>[19]Общ.версия!AJ$23+[19]Общ.версия!AJ$31</f>
        <v>1357.3241230000001</v>
      </c>
      <c r="R12" s="23">
        <f>[19]Общ.версия!AK$23+[19]Общ.версия!AK$31</f>
        <v>1411.967809</v>
      </c>
      <c r="S12" s="23">
        <f>[19]Общ.версия!AL$23+[19]Общ.версия!AL$31</f>
        <v>1166.5891389999999</v>
      </c>
      <c r="T12" s="23">
        <f>[19]Общ.версия!AM$23+[19]Общ.версия!AM$31</f>
        <v>1130.6702720000001</v>
      </c>
      <c r="U12" s="23">
        <f>[19]Общ.версия!AN$23+[19]Общ.версия!AN$31</f>
        <v>1222.27442</v>
      </c>
      <c r="V12" s="23">
        <f>[19]Общ.версия!AO$23+[19]Общ.версия!AO$31</f>
        <v>1417.689578</v>
      </c>
      <c r="W12" s="23">
        <f>[19]Общ.версия!AP$23+[19]Общ.версия!AP$31</f>
        <v>1308.9177599999998</v>
      </c>
      <c r="X12" s="23">
        <f>[19]Общ.версия!AQ$23+[19]Общ.версия!AQ$31</f>
        <v>1110.294635</v>
      </c>
      <c r="Y12" s="23">
        <f>[18]statistics!Y12</f>
        <v>1024.5867579999999</v>
      </c>
      <c r="Z12" s="23">
        <f>[18]statistics!Z12</f>
        <v>1045.24829</v>
      </c>
      <c r="AA12" s="24">
        <v>1324.9</v>
      </c>
      <c r="AB12" s="24">
        <f t="shared" si="7"/>
        <v>1391.1825869999975</v>
      </c>
      <c r="AC12" s="48">
        <f t="shared" si="8"/>
        <v>0.10229010942783308</v>
      </c>
      <c r="AD12" s="49"/>
      <c r="AE12" s="52"/>
      <c r="AF12" s="51"/>
      <c r="AH12" s="52"/>
      <c r="AI12" s="51"/>
    </row>
    <row r="13" spans="1:35" x14ac:dyDescent="0.35">
      <c r="A13" s="34" t="s">
        <v>8</v>
      </c>
      <c r="B13" s="17">
        <f t="shared" si="12"/>
        <v>595.99099999999999</v>
      </c>
      <c r="C13" s="18">
        <v>78.099999999999994</v>
      </c>
      <c r="D13" s="19">
        <v>53.359999999999985</v>
      </c>
      <c r="E13" s="19">
        <v>63.880000000000024</v>
      </c>
      <c r="F13" s="19">
        <v>77.359999999999985</v>
      </c>
      <c r="G13" s="19">
        <v>66.600000000000023</v>
      </c>
      <c r="H13" s="19">
        <v>16.37</v>
      </c>
      <c r="I13" s="19">
        <v>27.002999999999986</v>
      </c>
      <c r="J13" s="19">
        <v>35.822999999999979</v>
      </c>
      <c r="K13" s="19">
        <v>37.400000000000034</v>
      </c>
      <c r="L13" s="19">
        <v>64.954999999999984</v>
      </c>
      <c r="M13" s="19">
        <v>46.870220000000018</v>
      </c>
      <c r="N13" s="20">
        <v>28.269779999999969</v>
      </c>
      <c r="O13" s="17">
        <f t="shared" si="2"/>
        <v>796.74628999999993</v>
      </c>
      <c r="P13" s="18">
        <f>[19]Общ.версия!AI$110</f>
        <v>66.569130000000001</v>
      </c>
      <c r="Q13" s="18">
        <f>[19]Общ.версия!AJ$110</f>
        <v>39.068759999999997</v>
      </c>
      <c r="R13" s="18">
        <f>[19]Общ.версия!AK$110</f>
        <v>75.018659999999997</v>
      </c>
      <c r="S13" s="18">
        <f>[19]Общ.версия!AL$110</f>
        <v>82.813479999999998</v>
      </c>
      <c r="T13" s="18">
        <f>[19]Общ.версия!AM$110</f>
        <v>63.640800000000006</v>
      </c>
      <c r="U13" s="18">
        <f>[19]Общ.версия!AN$110</f>
        <v>76.499549999999999</v>
      </c>
      <c r="V13" s="18">
        <f>[19]Общ.версия!AO$110</f>
        <v>57.524730000000005</v>
      </c>
      <c r="W13" s="18">
        <f>[19]Общ.версия!AP$110</f>
        <v>66.5</v>
      </c>
      <c r="X13" s="18">
        <f>[19]Общ.версия!AQ$110</f>
        <v>55.310220000000001</v>
      </c>
      <c r="Y13" s="18">
        <f>[18]statistics!Y13</f>
        <v>63.35</v>
      </c>
      <c r="Z13" s="18">
        <f>[18]statistics!Z13</f>
        <v>64.349999999999994</v>
      </c>
      <c r="AA13" s="19">
        <v>86.100960000000001</v>
      </c>
      <c r="AB13" s="19">
        <f t="shared" si="7"/>
        <v>200.75528999999995</v>
      </c>
      <c r="AC13" s="21">
        <f t="shared" si="8"/>
        <v>0.33684282145200173</v>
      </c>
      <c r="AD13" s="10"/>
      <c r="AE13" s="3"/>
      <c r="AF13" s="11"/>
      <c r="AH13" s="3"/>
      <c r="AI13" s="11"/>
    </row>
    <row r="14" spans="1:35" x14ac:dyDescent="0.35">
      <c r="A14" s="34" t="s">
        <v>9</v>
      </c>
      <c r="B14" s="17">
        <f t="shared" si="12"/>
        <v>420.47399999999999</v>
      </c>
      <c r="C14" s="18">
        <v>35.299999999999997</v>
      </c>
      <c r="D14" s="19">
        <v>53.430000000000007</v>
      </c>
      <c r="E14" s="19">
        <v>23.574000000000002</v>
      </c>
      <c r="F14" s="19">
        <v>61.996000000000009</v>
      </c>
      <c r="G14" s="19">
        <v>51.799999999999983</v>
      </c>
      <c r="H14" s="19">
        <v>29.47</v>
      </c>
      <c r="I14" s="19">
        <v>22.283999999999992</v>
      </c>
      <c r="J14" s="19">
        <v>28.189000000000021</v>
      </c>
      <c r="K14" s="19">
        <v>30.656999999999982</v>
      </c>
      <c r="L14" s="19">
        <v>16.084000000000003</v>
      </c>
      <c r="M14" s="19">
        <v>39.450000000000003</v>
      </c>
      <c r="N14" s="20">
        <v>28.240000000000009</v>
      </c>
      <c r="O14" s="17">
        <f t="shared" si="2"/>
        <v>271.72945999999996</v>
      </c>
      <c r="P14" s="18">
        <f>[19]Общ.версия!AI$124</f>
        <v>49.517619999999994</v>
      </c>
      <c r="Q14" s="18">
        <f>[19]Общ.версия!AJ$124</f>
        <v>36.421199999999999</v>
      </c>
      <c r="R14" s="18">
        <f>[19]Общ.версия!AK$124</f>
        <v>19.559339999999999</v>
      </c>
      <c r="S14" s="18">
        <f>[19]Общ.версия!AL$124</f>
        <v>55.868660000000006</v>
      </c>
      <c r="T14" s="18">
        <f>[19]Общ.версия!AM$124</f>
        <v>14.773909999999999</v>
      </c>
      <c r="U14" s="18">
        <f>[19]Общ.версия!AN$124</f>
        <v>45.398650000000004</v>
      </c>
      <c r="V14" s="18">
        <f>[19]Общ.версия!AO$124</f>
        <v>8.4657599999999995</v>
      </c>
      <c r="W14" s="18">
        <f>[19]Общ.версия!AP$124</f>
        <v>4.2477600000000004</v>
      </c>
      <c r="X14" s="18">
        <f>[19]Общ.версия!AQ$124</f>
        <v>8.4866299999999999</v>
      </c>
      <c r="Y14" s="18">
        <f>[18]statistics!Y14</f>
        <v>0</v>
      </c>
      <c r="Z14" s="18">
        <f>[18]statistics!Z14</f>
        <v>12.289929999999998</v>
      </c>
      <c r="AA14" s="19">
        <v>16.7</v>
      </c>
      <c r="AB14" s="19">
        <f t="shared" si="7"/>
        <v>-148.74454000000003</v>
      </c>
      <c r="AC14" s="21">
        <f t="shared" si="8"/>
        <v>-0.35375442952477448</v>
      </c>
      <c r="AD14" s="10"/>
      <c r="AE14" s="3"/>
      <c r="AF14" s="11"/>
      <c r="AH14" s="3"/>
      <c r="AI14" s="11"/>
    </row>
    <row r="15" spans="1:35" x14ac:dyDescent="0.35">
      <c r="A15" s="33" t="s">
        <v>10</v>
      </c>
      <c r="B15" s="12">
        <f>SUM(B16:B20)</f>
        <v>17181.205400000003</v>
      </c>
      <c r="C15" s="13">
        <f>SUM(C16:C20)</f>
        <v>1303.4000000000001</v>
      </c>
      <c r="D15" s="14">
        <f t="shared" ref="D15:N15" si="13">SUM(D16:D20)</f>
        <v>1096.9142709999999</v>
      </c>
      <c r="E15" s="14">
        <f t="shared" si="13"/>
        <v>1490.675729</v>
      </c>
      <c r="F15" s="14">
        <f t="shared" si="13"/>
        <v>1476.4640000000002</v>
      </c>
      <c r="G15" s="14">
        <f t="shared" si="13"/>
        <v>1100.4460000000004</v>
      </c>
      <c r="H15" s="14">
        <f t="shared" si="13"/>
        <v>839.65</v>
      </c>
      <c r="I15" s="14">
        <f t="shared" si="13"/>
        <v>1343.3300000000004</v>
      </c>
      <c r="J15" s="14">
        <f t="shared" si="13"/>
        <v>1761.723</v>
      </c>
      <c r="K15" s="14">
        <f t="shared" si="13"/>
        <v>1502.1950000000004</v>
      </c>
      <c r="L15" s="14">
        <f t="shared" si="13"/>
        <v>1659.3769999999993</v>
      </c>
      <c r="M15" s="14">
        <f t="shared" si="13"/>
        <v>1808.8971199999999</v>
      </c>
      <c r="N15" s="15">
        <f t="shared" si="13"/>
        <v>1798.1332800000005</v>
      </c>
      <c r="O15" s="12">
        <f t="shared" si="2"/>
        <v>17584.439430000002</v>
      </c>
      <c r="P15" s="13">
        <f>SUM(P16:P20)</f>
        <v>1342.9780000000001</v>
      </c>
      <c r="Q15" s="13">
        <f t="shared" ref="Q15:X15" si="14">SUM(Q16:Q20)</f>
        <v>1421.0919999999999</v>
      </c>
      <c r="R15" s="13">
        <f t="shared" si="14"/>
        <v>1735.4641300000001</v>
      </c>
      <c r="S15" s="13">
        <f t="shared" si="14"/>
        <v>1575.0231100000001</v>
      </c>
      <c r="T15" s="13">
        <f t="shared" si="14"/>
        <v>1334.82206</v>
      </c>
      <c r="U15" s="13">
        <f t="shared" si="14"/>
        <v>1122.5328300000001</v>
      </c>
      <c r="V15" s="13">
        <f t="shared" si="14"/>
        <v>1568.0121400000003</v>
      </c>
      <c r="W15" s="13">
        <f t="shared" si="14"/>
        <v>1471.63084</v>
      </c>
      <c r="X15" s="13">
        <f t="shared" si="14"/>
        <v>1469.09456</v>
      </c>
      <c r="Y15" s="13">
        <f>[18]statistics!Y15</f>
        <v>1493.1473699999999</v>
      </c>
      <c r="Z15" s="13">
        <f>[18]statistics!Z15</f>
        <v>1415.0423899999998</v>
      </c>
      <c r="AA15" s="14">
        <f>SUM(AA16:AA20)</f>
        <v>1635.6</v>
      </c>
      <c r="AB15" s="14">
        <f t="shared" si="7"/>
        <v>403.23402999999962</v>
      </c>
      <c r="AC15" s="16">
        <f t="shared" si="8"/>
        <v>2.3469484277278914E-2</v>
      </c>
      <c r="AD15" s="10"/>
      <c r="AE15" s="3"/>
      <c r="AF15" s="11"/>
      <c r="AH15" s="3"/>
      <c r="AI15" s="11"/>
    </row>
    <row r="16" spans="1:35" x14ac:dyDescent="0.35">
      <c r="A16" s="34" t="s">
        <v>11</v>
      </c>
      <c r="B16" s="17">
        <f t="shared" si="12"/>
        <v>11214.286000000002</v>
      </c>
      <c r="C16" s="18">
        <v>828.2</v>
      </c>
      <c r="D16" s="19">
        <v>740.53427099999999</v>
      </c>
      <c r="E16" s="19">
        <v>956.15572899999995</v>
      </c>
      <c r="F16" s="19">
        <v>1018.31</v>
      </c>
      <c r="G16" s="19">
        <v>594.20000000000027</v>
      </c>
      <c r="H16" s="19">
        <v>259.34000000000009</v>
      </c>
      <c r="I16" s="19">
        <v>765.37100000000032</v>
      </c>
      <c r="J16" s="19">
        <v>1189.365</v>
      </c>
      <c r="K16" s="19">
        <v>1112.6620000000003</v>
      </c>
      <c r="L16" s="19">
        <v>1218.0049999999992</v>
      </c>
      <c r="M16" s="19">
        <v>1302.83134</v>
      </c>
      <c r="N16" s="20">
        <v>1229.3116600000008</v>
      </c>
      <c r="O16" s="17">
        <f>SUM(P16:AA16)</f>
        <v>12815.39568</v>
      </c>
      <c r="P16" s="18">
        <f>[19]Общ.версия!AI$35</f>
        <v>1020.335</v>
      </c>
      <c r="Q16" s="18">
        <f>[19]Общ.версия!AJ$35</f>
        <v>1171.4490999999998</v>
      </c>
      <c r="R16" s="18">
        <f>[19]Общ.версия!AK$35</f>
        <v>1218.29402</v>
      </c>
      <c r="S16" s="18">
        <f>[19]Общ.версия!AL$35</f>
        <v>1186.5494000000001</v>
      </c>
      <c r="T16" s="18">
        <f>[19]Общ.версия!AM$35</f>
        <v>835.01049</v>
      </c>
      <c r="U16" s="18">
        <f>[19]Общ.версия!AN$35</f>
        <v>648.81124999999997</v>
      </c>
      <c r="V16" s="18">
        <f>[19]Общ.версия!AO$35</f>
        <v>1143.9322100000002</v>
      </c>
      <c r="W16" s="18">
        <f>[19]Общ.версия!AP$35</f>
        <v>1143.3592900000001</v>
      </c>
      <c r="X16" s="18">
        <f>[19]Общ.версия!AQ$35</f>
        <v>1079.4157599999999</v>
      </c>
      <c r="Y16" s="18">
        <f>[18]statistics!Y16</f>
        <v>1209.9169400000001</v>
      </c>
      <c r="Z16" s="18">
        <f>[18]statistics!Z16</f>
        <v>974.52221999999995</v>
      </c>
      <c r="AA16" s="19">
        <v>1183.8</v>
      </c>
      <c r="AB16" s="19">
        <f t="shared" si="7"/>
        <v>1601.1096799999978</v>
      </c>
      <c r="AC16" s="21">
        <f t="shared" si="8"/>
        <v>0.14277410795479958</v>
      </c>
      <c r="AD16" s="10"/>
      <c r="AE16" s="3"/>
      <c r="AF16" s="11"/>
      <c r="AH16" s="3"/>
      <c r="AI16" s="11"/>
    </row>
    <row r="17" spans="1:35" x14ac:dyDescent="0.35">
      <c r="A17" s="34" t="s">
        <v>12</v>
      </c>
      <c r="B17" s="17">
        <f t="shared" si="12"/>
        <v>721.76599999999985</v>
      </c>
      <c r="C17" s="18">
        <v>107.7</v>
      </c>
      <c r="D17" s="19">
        <v>16.159999999999997</v>
      </c>
      <c r="E17" s="19">
        <v>126.52</v>
      </c>
      <c r="F17" s="19">
        <v>76.420000000000016</v>
      </c>
      <c r="G17" s="19">
        <v>30.399999999999977</v>
      </c>
      <c r="H17" s="19">
        <v>82.02</v>
      </c>
      <c r="I17" s="19">
        <v>72.380999999999972</v>
      </c>
      <c r="J17" s="19">
        <v>39.116999999999962</v>
      </c>
      <c r="K17" s="19">
        <v>20.681999999999999</v>
      </c>
      <c r="L17" s="19">
        <v>39.503</v>
      </c>
      <c r="M17" s="19">
        <v>68.356539999999995</v>
      </c>
      <c r="N17" s="20">
        <v>42.506459999999898</v>
      </c>
      <c r="O17" s="17">
        <f t="shared" ref="O17:O20" si="15">SUM(P17:AA17)</f>
        <v>581.54191000000003</v>
      </c>
      <c r="P17" s="18">
        <f>[19]Общ.версия!AI$50</f>
        <v>34.087000000000003</v>
      </c>
      <c r="Q17" s="18">
        <f>[19]Общ.версия!AJ$50</f>
        <v>44.875299999999996</v>
      </c>
      <c r="R17" s="18">
        <f>[19]Общ.версия!AK$50</f>
        <v>13.510530000000001</v>
      </c>
      <c r="S17" s="18">
        <f>[19]Общ.версия!AL$50</f>
        <v>13.262320000000001</v>
      </c>
      <c r="T17" s="18">
        <f>[19]Общ.версия!AM$50</f>
        <v>55.299639999999997</v>
      </c>
      <c r="U17" s="18">
        <f>[19]Общ.версия!AN$50</f>
        <v>69.903289999999998</v>
      </c>
      <c r="V17" s="18">
        <f>[19]Общ.версия!AO$50</f>
        <v>109.44597000000002</v>
      </c>
      <c r="W17" s="18">
        <f>[19]Общ.версия!AP$50</f>
        <v>57.269759999999998</v>
      </c>
      <c r="X17" s="18">
        <f>[19]Общ.версия!AQ$50</f>
        <v>27.633219999999998</v>
      </c>
      <c r="Y17" s="18">
        <f>[18]statistics!Y17</f>
        <v>31.29036</v>
      </c>
      <c r="Z17" s="18">
        <f>[18]statistics!Z17</f>
        <v>73.364520000000013</v>
      </c>
      <c r="AA17" s="19">
        <v>51.6</v>
      </c>
      <c r="AB17" s="19">
        <f t="shared" si="7"/>
        <v>-140.22408999999982</v>
      </c>
      <c r="AC17" s="21">
        <f t="shared" si="8"/>
        <v>-0.19427915695668657</v>
      </c>
      <c r="AD17" s="10"/>
      <c r="AE17" s="3"/>
      <c r="AF17" s="11"/>
      <c r="AH17" s="3"/>
      <c r="AI17" s="11"/>
    </row>
    <row r="18" spans="1:35" x14ac:dyDescent="0.35">
      <c r="A18" s="34" t="s">
        <v>13</v>
      </c>
      <c r="B18" s="17">
        <f t="shared" si="12"/>
        <v>499.71440000000007</v>
      </c>
      <c r="C18" s="18">
        <v>12</v>
      </c>
      <c r="D18" s="19">
        <v>19.03</v>
      </c>
      <c r="E18" s="19">
        <v>46.08</v>
      </c>
      <c r="F18" s="19">
        <v>62.543999999999997</v>
      </c>
      <c r="G18" s="19">
        <v>11.646000000000015</v>
      </c>
      <c r="H18" s="19">
        <v>0</v>
      </c>
      <c r="I18" s="19">
        <v>54.394000000000005</v>
      </c>
      <c r="J18" s="19">
        <v>109.227</v>
      </c>
      <c r="K18" s="19">
        <v>106.93899999999996</v>
      </c>
      <c r="L18" s="19">
        <v>29.870000000000005</v>
      </c>
      <c r="M18" s="19">
        <v>0</v>
      </c>
      <c r="N18" s="20">
        <v>47.984400000000051</v>
      </c>
      <c r="O18" s="17">
        <f t="shared" si="15"/>
        <v>270.63900000000001</v>
      </c>
      <c r="P18" s="18">
        <f>[19]Общ.версия!AI$52</f>
        <v>14.791</v>
      </c>
      <c r="Q18" s="18">
        <f>[19]Общ.версия!AJ$52</f>
        <v>28.934499999999996</v>
      </c>
      <c r="R18" s="18">
        <f>[19]Общ.версия!AK$52</f>
        <v>33.441549999999999</v>
      </c>
      <c r="S18" s="18">
        <f>[19]Общ.версия!AL$52</f>
        <v>32.938099999999999</v>
      </c>
      <c r="T18" s="18">
        <f>[19]Общ.версия!AM$52</f>
        <v>0</v>
      </c>
      <c r="U18" s="18">
        <f>[19]Общ.версия!AN$52</f>
        <v>11.9999</v>
      </c>
      <c r="V18" s="18">
        <f>[19]Общ.версия!AO$52</f>
        <v>0</v>
      </c>
      <c r="W18" s="18">
        <f>[19]Общ.версия!AP$52</f>
        <v>0</v>
      </c>
      <c r="X18" s="18">
        <f>[19]Общ.версия!AQ$52</f>
        <v>5.9481999999999999</v>
      </c>
      <c r="Y18" s="18">
        <f>[18]statistics!Y18</f>
        <v>27.127400000000002</v>
      </c>
      <c r="Z18" s="18">
        <f>[18]statistics!Z18</f>
        <v>41.958349999999996</v>
      </c>
      <c r="AA18" s="19">
        <v>73.5</v>
      </c>
      <c r="AB18" s="19">
        <f t="shared" si="7"/>
        <v>-229.07540000000006</v>
      </c>
      <c r="AC18" s="21">
        <f t="shared" si="8"/>
        <v>-0.45841264530299713</v>
      </c>
      <c r="AD18" s="10"/>
      <c r="AE18" s="3"/>
      <c r="AF18" s="11"/>
      <c r="AH18" s="3"/>
      <c r="AI18" s="11"/>
    </row>
    <row r="19" spans="1:35" x14ac:dyDescent="0.35">
      <c r="A19" s="34" t="s">
        <v>41</v>
      </c>
      <c r="B19" s="17">
        <f t="shared" si="12"/>
        <v>2751.7089999999998</v>
      </c>
      <c r="C19" s="18">
        <v>177.1</v>
      </c>
      <c r="D19" s="19">
        <v>162.58000000000001</v>
      </c>
      <c r="E19" s="19">
        <v>196.99999999999994</v>
      </c>
      <c r="F19" s="19">
        <v>183.12</v>
      </c>
      <c r="G19" s="19">
        <v>270.5</v>
      </c>
      <c r="H19" s="19">
        <v>311.58999999999997</v>
      </c>
      <c r="I19" s="19">
        <v>216.49</v>
      </c>
      <c r="J19" s="19">
        <v>243.44899999999984</v>
      </c>
      <c r="K19" s="19">
        <v>132.57100000000014</v>
      </c>
      <c r="L19" s="19">
        <v>217.79700000000003</v>
      </c>
      <c r="M19" s="19">
        <v>295.85318999999981</v>
      </c>
      <c r="N19" s="20">
        <v>343.6588099999999</v>
      </c>
      <c r="O19" s="17">
        <f t="shared" si="15"/>
        <v>2473.2308200000007</v>
      </c>
      <c r="P19" s="19">
        <f>[19]Общ.версия!AI$48</f>
        <v>138.38999999999999</v>
      </c>
      <c r="Q19" s="19">
        <f>[19]Общ.версия!AJ$48</f>
        <v>95.41840000000002</v>
      </c>
      <c r="R19" s="19">
        <f>[19]Общ.версия!AK$48</f>
        <v>288.94571000000002</v>
      </c>
      <c r="S19" s="19">
        <f>[19]Общ.версия!AL$48</f>
        <v>202.83530999999999</v>
      </c>
      <c r="T19" s="19">
        <f>[19]Общ.версия!AM$48</f>
        <v>325.73580000000004</v>
      </c>
      <c r="U19" s="19">
        <f>[19]Общ.версия!AN$48</f>
        <v>237.88972000000001</v>
      </c>
      <c r="V19" s="19">
        <f>[19]Общ.версия!AO$48</f>
        <v>188.05203</v>
      </c>
      <c r="W19" s="19">
        <f>[19]Общ.версия!AP$48</f>
        <v>154.08978000000002</v>
      </c>
      <c r="X19" s="19">
        <f>[19]Общ.версия!AQ$48</f>
        <v>222.57526000000001</v>
      </c>
      <c r="Y19" s="19">
        <f>[18]statistics!Y19</f>
        <v>157.48023000000001</v>
      </c>
      <c r="Z19" s="19">
        <f>[18]statistics!Z19</f>
        <v>214.01857999999999</v>
      </c>
      <c r="AA19" s="19">
        <v>247.8</v>
      </c>
      <c r="AB19" s="19">
        <f t="shared" si="7"/>
        <v>-278.47817999999916</v>
      </c>
      <c r="AC19" s="21">
        <f t="shared" si="8"/>
        <v>-0.10120190034629359</v>
      </c>
      <c r="AD19" s="10"/>
      <c r="AE19" s="3"/>
      <c r="AF19" s="11"/>
      <c r="AH19" s="3"/>
      <c r="AI19" s="11"/>
    </row>
    <row r="20" spans="1:35" x14ac:dyDescent="0.35">
      <c r="A20" s="34" t="s">
        <v>14</v>
      </c>
      <c r="B20" s="17">
        <f t="shared" si="12"/>
        <v>1993.73</v>
      </c>
      <c r="C20" s="18">
        <v>178.4</v>
      </c>
      <c r="D20" s="19">
        <v>158.60999999999999</v>
      </c>
      <c r="E20" s="19">
        <v>164.92000000000002</v>
      </c>
      <c r="F20" s="19">
        <v>136.07</v>
      </c>
      <c r="G20" s="19">
        <v>193.70000000000005</v>
      </c>
      <c r="H20" s="19">
        <v>186.69999999999993</v>
      </c>
      <c r="I20" s="19">
        <v>234.69400000000007</v>
      </c>
      <c r="J20" s="19">
        <v>180.56500000000005</v>
      </c>
      <c r="K20" s="19">
        <v>129.34099999999989</v>
      </c>
      <c r="L20" s="19">
        <v>154.202</v>
      </c>
      <c r="M20" s="19">
        <v>141.8560500000001</v>
      </c>
      <c r="N20" s="20">
        <v>134.67194999999992</v>
      </c>
      <c r="O20" s="17">
        <f t="shared" si="15"/>
        <v>1443.6320200000002</v>
      </c>
      <c r="P20" s="18">
        <f>[19]Общ.версия!AI$71</f>
        <v>135.375</v>
      </c>
      <c r="Q20" s="18">
        <f>[19]Общ.версия!AJ$71</f>
        <v>80.414700000000011</v>
      </c>
      <c r="R20" s="18">
        <f>[19]Общ.версия!AK$71</f>
        <v>181.27231999999998</v>
      </c>
      <c r="S20" s="18">
        <f>[19]Общ.версия!AL$71</f>
        <v>139.43797999999998</v>
      </c>
      <c r="T20" s="18">
        <f>[19]Общ.версия!AM$71</f>
        <v>118.77613000000002</v>
      </c>
      <c r="U20" s="18">
        <f>[19]Общ.версия!AN$71</f>
        <v>153.92867000000001</v>
      </c>
      <c r="V20" s="18">
        <f>[19]Общ.версия!AO$71</f>
        <v>126.58193</v>
      </c>
      <c r="W20" s="18">
        <f>[19]Общ.версия!AP$71</f>
        <v>116.91201000000001</v>
      </c>
      <c r="X20" s="18">
        <f>[19]Общ.версия!AQ$71</f>
        <v>133.52212</v>
      </c>
      <c r="Y20" s="18">
        <f>[18]statistics!Y20</f>
        <v>67.332440000000005</v>
      </c>
      <c r="Z20" s="18">
        <f>[18]statistics!Z20</f>
        <v>111.17872000000001</v>
      </c>
      <c r="AA20" s="19">
        <v>78.900000000000006</v>
      </c>
      <c r="AB20" s="19">
        <f t="shared" si="7"/>
        <v>-550.09797999999978</v>
      </c>
      <c r="AC20" s="21">
        <f t="shared" si="8"/>
        <v>-0.2759139803283292</v>
      </c>
      <c r="AD20" s="10"/>
      <c r="AE20" s="3"/>
      <c r="AF20" s="11"/>
      <c r="AH20" s="3"/>
      <c r="AI20" s="11"/>
    </row>
    <row r="21" spans="1:35" x14ac:dyDescent="0.35">
      <c r="A21" s="33" t="s">
        <v>15</v>
      </c>
      <c r="B21" s="12">
        <f>SUM(B22:B25)</f>
        <v>13842.573114700001</v>
      </c>
      <c r="C21" s="13">
        <f>SUM(C22:C25)</f>
        <v>1116.1000000000001</v>
      </c>
      <c r="D21" s="14">
        <f t="shared" ref="D21:N21" si="16">SUM(D22:D25)</f>
        <v>828.15999999999985</v>
      </c>
      <c r="E21" s="14">
        <f t="shared" si="16"/>
        <v>1364.861938</v>
      </c>
      <c r="F21" s="14">
        <f t="shared" si="16"/>
        <v>1041.1880619999997</v>
      </c>
      <c r="G21" s="14">
        <f t="shared" si="16"/>
        <v>1364.8200000000002</v>
      </c>
      <c r="H21" s="14">
        <f t="shared" si="16"/>
        <v>1360.48</v>
      </c>
      <c r="I21" s="14">
        <f t="shared" si="16"/>
        <v>1175.93</v>
      </c>
      <c r="J21" s="14">
        <f t="shared" si="16"/>
        <v>992.59400000000028</v>
      </c>
      <c r="K21" s="14">
        <f t="shared" si="16"/>
        <v>1095.3961409999993</v>
      </c>
      <c r="L21" s="14">
        <f t="shared" si="16"/>
        <v>1201.3218589999997</v>
      </c>
      <c r="M21" s="14">
        <f t="shared" si="16"/>
        <v>1121.4870791500023</v>
      </c>
      <c r="N21" s="15">
        <f t="shared" si="16"/>
        <v>1180.2340355499991</v>
      </c>
      <c r="O21" s="12">
        <f>SUM(P21:AA21)</f>
        <v>14965.180086100001</v>
      </c>
      <c r="P21" s="13">
        <f>SUM(P22:P25)</f>
        <v>1084.7027413000001</v>
      </c>
      <c r="Q21" s="13">
        <f t="shared" ref="Q21:X21" si="17">SUM(Q22:Q25)</f>
        <v>1168.9656947000001</v>
      </c>
      <c r="R21" s="13">
        <f t="shared" si="17"/>
        <v>1338.2427629999997</v>
      </c>
      <c r="S21" s="13">
        <f t="shared" si="17"/>
        <v>1407.7753724499998</v>
      </c>
      <c r="T21" s="13">
        <f t="shared" si="17"/>
        <v>1269.8129548000002</v>
      </c>
      <c r="U21" s="13">
        <f t="shared" si="17"/>
        <v>1297.66435725</v>
      </c>
      <c r="V21" s="13">
        <f t="shared" si="17"/>
        <v>1059.0840712000002</v>
      </c>
      <c r="W21" s="13">
        <f t="shared" si="17"/>
        <v>1389.4429493999999</v>
      </c>
      <c r="X21" s="13">
        <f t="shared" si="17"/>
        <v>1143.0477874000001</v>
      </c>
      <c r="Y21" s="13">
        <f>[18]statistics!Y21</f>
        <v>1267.3103913499999</v>
      </c>
      <c r="Z21" s="13">
        <f>[18]statistics!Z21</f>
        <v>1233.5310032499999</v>
      </c>
      <c r="AA21" s="14">
        <f>SUM(AA22:AA25)</f>
        <v>1305.6000000000001</v>
      </c>
      <c r="AB21" s="14">
        <f t="shared" si="7"/>
        <v>1122.6069714000005</v>
      </c>
      <c r="AC21" s="16">
        <f t="shared" si="8"/>
        <v>8.1098142816226682E-2</v>
      </c>
      <c r="AD21" s="10"/>
      <c r="AE21" s="3"/>
      <c r="AF21" s="11"/>
      <c r="AH21" s="3"/>
      <c r="AI21" s="11"/>
    </row>
    <row r="22" spans="1:35" x14ac:dyDescent="0.35">
      <c r="A22" s="34" t="s">
        <v>16</v>
      </c>
      <c r="B22" s="17">
        <f t="shared" si="12"/>
        <v>11922.625534999999</v>
      </c>
      <c r="C22" s="18">
        <v>962.90000000000009</v>
      </c>
      <c r="D22" s="19">
        <v>717.37999999999988</v>
      </c>
      <c r="E22" s="19">
        <v>1228.5605270000001</v>
      </c>
      <c r="F22" s="19">
        <v>899.78947299999982</v>
      </c>
      <c r="G22" s="19">
        <v>1184.3400000000001</v>
      </c>
      <c r="H22" s="19">
        <v>1198.02</v>
      </c>
      <c r="I22" s="19">
        <v>1014.2430000000001</v>
      </c>
      <c r="J22" s="19">
        <v>825.28900000000044</v>
      </c>
      <c r="K22" s="19">
        <v>956.9059969999995</v>
      </c>
      <c r="L22" s="19">
        <v>1047.1580029999996</v>
      </c>
      <c r="M22" s="19">
        <v>902.586339000002</v>
      </c>
      <c r="N22" s="20">
        <v>985.45319599999914</v>
      </c>
      <c r="O22" s="17">
        <f>SUM(P22:AA22)</f>
        <v>13471.048209999999</v>
      </c>
      <c r="P22" s="18">
        <f>[19]Общ.версия!AI$40+[19]Общ.версия!AI$60</f>
        <v>928.02702399999998</v>
      </c>
      <c r="Q22" s="18">
        <f>[19]Общ.версия!AJ$40+[19]Общ.версия!AJ$60</f>
        <v>1031.136573</v>
      </c>
      <c r="R22" s="18">
        <f>[19]Общ.версия!AK$40+[19]Общ.версия!AK$60</f>
        <v>1202.0781929999998</v>
      </c>
      <c r="S22" s="18">
        <f>[19]Общ.версия!AL$40+[19]Общ.версия!AL$60</f>
        <v>1258.8118899999999</v>
      </c>
      <c r="T22" s="18">
        <f>[19]Общ.версия!AM$40+[19]Общ.версия!AM$60</f>
        <v>1144.579911</v>
      </c>
      <c r="U22" s="18">
        <f>[19]Общ.версия!AN$40+[19]Общ.версия!AN$60</f>
        <v>1149.2128290000001</v>
      </c>
      <c r="V22" s="18">
        <f>[19]Общ.версия!AO$40+[19]Общ.версия!AO$60</f>
        <v>943.44831600000009</v>
      </c>
      <c r="W22" s="18">
        <f>[19]Общ.версия!AP$40+[19]Общ.версия!AP$60</f>
        <v>1304.948901</v>
      </c>
      <c r="X22" s="18">
        <f>[19]Общ.версия!AQ$40+[19]Общ.версия!AQ$60</f>
        <v>1028.7019090000001</v>
      </c>
      <c r="Y22" s="18">
        <f>[18]statistics!Y22</f>
        <v>1174.014964</v>
      </c>
      <c r="Z22" s="18">
        <f>[18]statistics!Z22</f>
        <v>1148.1876999999999</v>
      </c>
      <c r="AA22" s="19">
        <v>1157.9000000000001</v>
      </c>
      <c r="AB22" s="19">
        <f t="shared" si="7"/>
        <v>1548.4226749999998</v>
      </c>
      <c r="AC22" s="21">
        <f t="shared" si="8"/>
        <v>0.12987262498972713</v>
      </c>
      <c r="AD22" s="10"/>
      <c r="AE22" s="3"/>
      <c r="AF22" s="11"/>
      <c r="AH22" s="3"/>
      <c r="AI22" s="11"/>
    </row>
    <row r="23" spans="1:35" x14ac:dyDescent="0.35">
      <c r="A23" s="34" t="s">
        <v>17</v>
      </c>
      <c r="B23" s="17">
        <f t="shared" si="12"/>
        <v>413.0344667</v>
      </c>
      <c r="C23" s="18">
        <v>34</v>
      </c>
      <c r="D23" s="19">
        <v>21.799999999999997</v>
      </c>
      <c r="E23" s="19">
        <v>29.299999999999997</v>
      </c>
      <c r="F23" s="19">
        <v>29.600000000000009</v>
      </c>
      <c r="G23" s="19">
        <v>28.600000000000009</v>
      </c>
      <c r="H23" s="19">
        <v>25.599999999999994</v>
      </c>
      <c r="I23" s="19">
        <v>35.599999999999994</v>
      </c>
      <c r="J23" s="19">
        <v>46.300000000000011</v>
      </c>
      <c r="K23" s="19">
        <v>44.899999999999977</v>
      </c>
      <c r="L23" s="19">
        <v>39.965000000000032</v>
      </c>
      <c r="M23" s="19">
        <v>46.433114549999971</v>
      </c>
      <c r="N23" s="20">
        <v>30.936352150000005</v>
      </c>
      <c r="O23" s="17">
        <f t="shared" ref="O23:O25" si="18">SUM(P23:AA23)</f>
        <v>309.3515893</v>
      </c>
      <c r="P23" s="18">
        <f>[19]Общ.версия!AI$58</f>
        <v>28.4925861</v>
      </c>
      <c r="Q23" s="18">
        <f>[19]Общ.версия!AJ$58</f>
        <v>21.736813899999998</v>
      </c>
      <c r="R23" s="18">
        <f>[19]Общ.версия!AK$58</f>
        <v>23.813679999999998</v>
      </c>
      <c r="S23" s="18">
        <f>[19]Общ.версия!AL$58</f>
        <v>30.46881145</v>
      </c>
      <c r="T23" s="18">
        <f>[19]Общ.версия!AM$58</f>
        <v>27.607038799999998</v>
      </c>
      <c r="U23" s="18">
        <f>[19]Общ.версия!AN$58</f>
        <v>19.648956250000008</v>
      </c>
      <c r="V23" s="18">
        <f>[19]Общ.версия!AO$58</f>
        <v>26.111014600000004</v>
      </c>
      <c r="W23" s="18">
        <f>[19]Общ.версия!AP$58</f>
        <v>23.842671600000003</v>
      </c>
      <c r="X23" s="18">
        <f>[19]Общ.версия!AQ$58</f>
        <v>42.092438300000005</v>
      </c>
      <c r="Y23" s="18">
        <f>[18]statistics!Y23</f>
        <v>17.733191850000004</v>
      </c>
      <c r="Z23" s="18">
        <f>[18]statistics!Z23</f>
        <v>16.304386450000003</v>
      </c>
      <c r="AA23" s="19">
        <v>31.5</v>
      </c>
      <c r="AB23" s="19">
        <f t="shared" si="7"/>
        <v>-103.6828774</v>
      </c>
      <c r="AC23" s="21">
        <f t="shared" si="8"/>
        <v>-0.25102717995519769</v>
      </c>
      <c r="AD23" s="10"/>
      <c r="AE23" s="3"/>
      <c r="AF23" s="11"/>
      <c r="AH23" s="3"/>
      <c r="AI23" s="11"/>
    </row>
    <row r="24" spans="1:35" x14ac:dyDescent="0.35">
      <c r="A24" s="34" t="s">
        <v>18</v>
      </c>
      <c r="B24" s="17">
        <f t="shared" si="12"/>
        <v>1215.701632</v>
      </c>
      <c r="C24" s="18">
        <v>104.9</v>
      </c>
      <c r="D24" s="19">
        <v>76.47999999999999</v>
      </c>
      <c r="E24" s="19">
        <v>99.575979000000004</v>
      </c>
      <c r="F24" s="19">
        <v>94.254020999999966</v>
      </c>
      <c r="G24" s="19">
        <v>105.75000000000004</v>
      </c>
      <c r="H24" s="19">
        <v>85.449999999999946</v>
      </c>
      <c r="I24" s="19">
        <v>103.29400000000005</v>
      </c>
      <c r="J24" s="19">
        <v>111.92099999999998</v>
      </c>
      <c r="K24" s="19">
        <v>86.508290999999957</v>
      </c>
      <c r="L24" s="19">
        <v>84.456708999999989</v>
      </c>
      <c r="M24" s="19">
        <v>136.40043460000015</v>
      </c>
      <c r="N24" s="20">
        <v>126.71119739999992</v>
      </c>
      <c r="O24" s="17">
        <f t="shared" si="18"/>
        <v>1000.7443783</v>
      </c>
      <c r="P24" s="18">
        <f>[19]Общ.версия!AI$54</f>
        <v>111.0012062</v>
      </c>
      <c r="Q24" s="18">
        <f>[19]Общ.версия!AJ$54</f>
        <v>97.055669800000004</v>
      </c>
      <c r="R24" s="18">
        <f>[19]Общ.версия!AK$54</f>
        <v>80.655792000000005</v>
      </c>
      <c r="S24" s="18">
        <f>[19]Общ.версия!AL$54</f>
        <v>81.77551600000001</v>
      </c>
      <c r="T24" s="18">
        <f>[19]Общ.версия!AM$54</f>
        <v>60.605516000000001</v>
      </c>
      <c r="U24" s="18">
        <f>[19]Общ.версия!AN$54</f>
        <v>107.21537000000001</v>
      </c>
      <c r="V24" s="18">
        <f>[19]Общ.версия!AO$54</f>
        <v>86.79017060000001</v>
      </c>
      <c r="W24" s="18">
        <f>[19]Общ.версия!AP$54</f>
        <v>60.651376799999994</v>
      </c>
      <c r="X24" s="18">
        <f>[19]Общ.версия!AQ$54</f>
        <v>72.253440100000006</v>
      </c>
      <c r="Y24" s="18">
        <f>[18]statistics!Y24</f>
        <v>68.219881000000001</v>
      </c>
      <c r="Z24" s="18">
        <f>[18]statistics!Z24</f>
        <v>62.220439800000008</v>
      </c>
      <c r="AA24" s="19">
        <v>112.3</v>
      </c>
      <c r="AB24" s="19">
        <f t="shared" si="7"/>
        <v>-214.95725370000002</v>
      </c>
      <c r="AC24" s="21">
        <f t="shared" si="8"/>
        <v>-0.17681744273581762</v>
      </c>
      <c r="AD24" s="10"/>
      <c r="AE24" s="3"/>
      <c r="AF24" s="11"/>
      <c r="AH24" s="3"/>
      <c r="AI24" s="11"/>
    </row>
    <row r="25" spans="1:35" x14ac:dyDescent="0.35">
      <c r="A25" s="34" t="s">
        <v>19</v>
      </c>
      <c r="B25" s="17">
        <f t="shared" si="12"/>
        <v>291.21148099999999</v>
      </c>
      <c r="C25" s="18">
        <v>14.3</v>
      </c>
      <c r="D25" s="19">
        <v>12.5</v>
      </c>
      <c r="E25" s="19">
        <v>7.4254319999999998</v>
      </c>
      <c r="F25" s="19">
        <v>17.544568000000002</v>
      </c>
      <c r="G25" s="19">
        <v>46.129999999999995</v>
      </c>
      <c r="H25" s="19">
        <v>51.410000000000004</v>
      </c>
      <c r="I25" s="19">
        <v>22.792999999999996</v>
      </c>
      <c r="J25" s="19">
        <v>9.0840000000000032</v>
      </c>
      <c r="K25" s="19">
        <v>7.0818529999999953</v>
      </c>
      <c r="L25" s="19">
        <v>29.742146999999996</v>
      </c>
      <c r="M25" s="19">
        <v>36.067191000000008</v>
      </c>
      <c r="N25" s="20">
        <v>37.133289999999988</v>
      </c>
      <c r="O25" s="17">
        <f t="shared" si="18"/>
        <v>184.03590849999998</v>
      </c>
      <c r="P25" s="18">
        <f>[19]Общ.версия!AI$62</f>
        <v>17.181925</v>
      </c>
      <c r="Q25" s="18">
        <f>[19]Общ.версия!AJ$62</f>
        <v>19.036637999999996</v>
      </c>
      <c r="R25" s="18">
        <f>[19]Общ.версия!AK$62</f>
        <v>31.695097999999998</v>
      </c>
      <c r="S25" s="18">
        <f>[19]Общ.версия!AL$62</f>
        <v>36.719155000000001</v>
      </c>
      <c r="T25" s="18">
        <f>[19]Общ.версия!AM$62</f>
        <v>37.020488999999998</v>
      </c>
      <c r="U25" s="18">
        <f>[19]Общ.версия!AN$62</f>
        <v>21.587202000000001</v>
      </c>
      <c r="V25" s="18">
        <f>[19]Общ.версия!AO$62</f>
        <v>2.7345699999999997</v>
      </c>
      <c r="W25" s="18">
        <f>[19]Общ.версия!AP$62</f>
        <v>0</v>
      </c>
      <c r="X25" s="18">
        <f>[19]Общ.версия!AQ$62</f>
        <v>0</v>
      </c>
      <c r="Y25" s="18">
        <f>[18]statistics!Y25</f>
        <v>7.3423544999999999</v>
      </c>
      <c r="Z25" s="18">
        <f>[18]statistics!Z25</f>
        <v>6.8184769999999997</v>
      </c>
      <c r="AA25" s="19">
        <v>3.9</v>
      </c>
      <c r="AB25" s="19">
        <f t="shared" si="7"/>
        <v>-107.17557250000002</v>
      </c>
      <c r="AC25" s="21">
        <f t="shared" si="8"/>
        <v>-0.36803347221052735</v>
      </c>
      <c r="AD25" s="10"/>
      <c r="AE25" s="3"/>
      <c r="AF25" s="11"/>
      <c r="AH25" s="3"/>
      <c r="AI25" s="11"/>
    </row>
    <row r="26" spans="1:35" x14ac:dyDescent="0.35">
      <c r="A26" s="33" t="s">
        <v>20</v>
      </c>
      <c r="B26" s="12">
        <f>B27+B28</f>
        <v>5952.0086531219995</v>
      </c>
      <c r="C26" s="13">
        <f>C27+C28</f>
        <v>450.5</v>
      </c>
      <c r="D26" s="14">
        <f t="shared" ref="D26:N26" si="19">D27+D28</f>
        <v>410.21000000000004</v>
      </c>
      <c r="E26" s="14">
        <f t="shared" si="19"/>
        <v>548.49675013699994</v>
      </c>
      <c r="F26" s="14">
        <f t="shared" si="19"/>
        <v>556.95637439400002</v>
      </c>
      <c r="G26" s="14">
        <f t="shared" si="19"/>
        <v>587.88687546900007</v>
      </c>
      <c r="H26" s="14">
        <f t="shared" si="19"/>
        <v>569.53</v>
      </c>
      <c r="I26" s="14">
        <f t="shared" si="19"/>
        <v>412.76545324500006</v>
      </c>
      <c r="J26" s="14">
        <f t="shared" si="19"/>
        <v>509.56387999999993</v>
      </c>
      <c r="K26" s="14">
        <f t="shared" si="19"/>
        <v>339.74892378999982</v>
      </c>
      <c r="L26" s="14">
        <f t="shared" si="19"/>
        <v>523.64421971400009</v>
      </c>
      <c r="M26" s="14">
        <f t="shared" si="19"/>
        <v>486.03502000000026</v>
      </c>
      <c r="N26" s="15">
        <f t="shared" si="19"/>
        <v>556.6711563729998</v>
      </c>
      <c r="O26" s="12">
        <f>SUM(P26:AA26)</f>
        <v>6121.2224909310007</v>
      </c>
      <c r="P26" s="13">
        <f>P27+P28</f>
        <v>411.26099999999997</v>
      </c>
      <c r="Q26" s="13">
        <f t="shared" ref="Q26:X26" si="20">Q27+Q28</f>
        <v>485.37028220499997</v>
      </c>
      <c r="R26" s="13">
        <f t="shared" si="20"/>
        <v>571.87498783000001</v>
      </c>
      <c r="S26" s="13">
        <f t="shared" si="20"/>
        <v>617.37216453999997</v>
      </c>
      <c r="T26" s="13">
        <f t="shared" si="20"/>
        <v>545.22086244600007</v>
      </c>
      <c r="U26" s="13">
        <f t="shared" si="20"/>
        <v>560.37449746000004</v>
      </c>
      <c r="V26" s="13">
        <f t="shared" si="20"/>
        <v>577.27681559000007</v>
      </c>
      <c r="W26" s="13">
        <f t="shared" si="20"/>
        <v>470.29705457</v>
      </c>
      <c r="X26" s="13">
        <f t="shared" si="20"/>
        <v>441.619468654</v>
      </c>
      <c r="Y26" s="13">
        <f>[18]statistics!Y26</f>
        <v>479.71453927599998</v>
      </c>
      <c r="Z26" s="13">
        <f>[18]statistics!Z26</f>
        <v>409.54081836</v>
      </c>
      <c r="AA26" s="14">
        <f>AA27+AA28</f>
        <v>551.29999999999995</v>
      </c>
      <c r="AB26" s="14">
        <f t="shared" si="7"/>
        <v>169.21383780900123</v>
      </c>
      <c r="AC26" s="16">
        <f t="shared" si="8"/>
        <v>2.8429702923943787E-2</v>
      </c>
      <c r="AD26" s="10"/>
      <c r="AE26" s="3"/>
      <c r="AF26" s="11"/>
      <c r="AH26" s="3"/>
      <c r="AI26" s="11"/>
    </row>
    <row r="27" spans="1:35" x14ac:dyDescent="0.35">
      <c r="A27" s="35" t="s">
        <v>21</v>
      </c>
      <c r="B27" s="22">
        <f t="shared" si="12"/>
        <v>5003.3747999999996</v>
      </c>
      <c r="C27" s="23">
        <v>396.2</v>
      </c>
      <c r="D27" s="24">
        <v>355.99</v>
      </c>
      <c r="E27" s="24">
        <v>461.56</v>
      </c>
      <c r="F27" s="24">
        <v>474.35</v>
      </c>
      <c r="G27" s="24">
        <v>500.44999999999993</v>
      </c>
      <c r="H27" s="24">
        <v>459.73</v>
      </c>
      <c r="I27" s="24">
        <v>335.60900000000015</v>
      </c>
      <c r="J27" s="24">
        <v>395.06500000000005</v>
      </c>
      <c r="K27" s="24">
        <v>258.14599999999973</v>
      </c>
      <c r="L27" s="24">
        <v>452.76700000000005</v>
      </c>
      <c r="M27" s="24">
        <v>426.18170000000032</v>
      </c>
      <c r="N27" s="25">
        <v>487.32609999999977</v>
      </c>
      <c r="O27" s="22">
        <f>SUM(P27:AA27)</f>
        <v>5019.3603000000003</v>
      </c>
      <c r="P27" s="23">
        <f>[19]Общ.версия!AI$45+[19]Общ.версия!AI$46</f>
        <v>353.16399999999999</v>
      </c>
      <c r="Q27" s="23">
        <f>[19]Общ.версия!AJ$45+[19]Общ.версия!AJ$46</f>
        <v>401.09550000000002</v>
      </c>
      <c r="R27" s="23">
        <f>[19]Общ.версия!AK$45+[19]Общ.версия!AK$46</f>
        <v>503.93019999999996</v>
      </c>
      <c r="S27" s="23">
        <f>[19]Общ.версия!AL$45+[19]Общ.версия!AL$46</f>
        <v>516.83699999999999</v>
      </c>
      <c r="T27" s="23">
        <f>[19]Общ.версия!AM$45+[19]Общ.версия!AM$46</f>
        <v>443.46680000000003</v>
      </c>
      <c r="U27" s="23">
        <f>[19]Общ.версия!AN$45+[19]Общ.версия!AN$46</f>
        <v>455.64840000000004</v>
      </c>
      <c r="V27" s="23">
        <f>[19]Общ.версия!AO$45+[19]Общ.версия!AO$46</f>
        <v>465.91160000000002</v>
      </c>
      <c r="W27" s="23">
        <f>[19]Общ.версия!AP$45+[19]Общ.версия!AP$46</f>
        <v>365.94209999999998</v>
      </c>
      <c r="X27" s="23">
        <f>[19]Общ.версия!AQ$45+[19]Общ.версия!AQ$46</f>
        <v>358.36900000000003</v>
      </c>
      <c r="Y27" s="23">
        <f>[18]statistics!Y27</f>
        <v>390.8999</v>
      </c>
      <c r="Z27" s="23">
        <f>[18]statistics!Z27</f>
        <v>307.39580000000001</v>
      </c>
      <c r="AA27" s="24">
        <v>456.7</v>
      </c>
      <c r="AB27" s="19">
        <f t="shared" si="7"/>
        <v>15.985500000000684</v>
      </c>
      <c r="AC27" s="21">
        <f t="shared" si="8"/>
        <v>3.1949435409077661E-3</v>
      </c>
      <c r="AD27" s="10"/>
      <c r="AE27" s="3"/>
      <c r="AF27" s="11"/>
      <c r="AH27" s="3"/>
      <c r="AI27" s="11"/>
    </row>
    <row r="28" spans="1:35" x14ac:dyDescent="0.35">
      <c r="A28" s="35" t="s">
        <v>22</v>
      </c>
      <c r="B28" s="22">
        <f t="shared" si="12"/>
        <v>948.63385312199989</v>
      </c>
      <c r="C28" s="23">
        <v>54.3</v>
      </c>
      <c r="D28" s="24">
        <v>54.22</v>
      </c>
      <c r="E28" s="24">
        <v>86.936750136999891</v>
      </c>
      <c r="F28" s="24">
        <v>82.606374393999971</v>
      </c>
      <c r="G28" s="24">
        <v>87.436875469000142</v>
      </c>
      <c r="H28" s="24">
        <v>109.8</v>
      </c>
      <c r="I28" s="24">
        <v>77.156453244999909</v>
      </c>
      <c r="J28" s="24">
        <v>114.49887999999987</v>
      </c>
      <c r="K28" s="24">
        <v>81.602923790000091</v>
      </c>
      <c r="L28" s="24">
        <v>70.877219714000034</v>
      </c>
      <c r="M28" s="24">
        <v>59.85331999999994</v>
      </c>
      <c r="N28" s="25">
        <v>69.345056373000034</v>
      </c>
      <c r="O28" s="22">
        <f t="shared" ref="O28:O31" si="21">SUM(P28:AA28)</f>
        <v>1101.862190931</v>
      </c>
      <c r="P28" s="23">
        <f>[19]Общ.версия!AI$47</f>
        <v>58.097000000000001</v>
      </c>
      <c r="Q28" s="23">
        <f>[19]Общ.версия!AJ$47</f>
        <v>84.27478220499998</v>
      </c>
      <c r="R28" s="23">
        <f>[19]Общ.версия!AK$47</f>
        <v>67.944787829999996</v>
      </c>
      <c r="S28" s="23">
        <f>[19]Общ.версия!AL$47</f>
        <v>100.53516454000001</v>
      </c>
      <c r="T28" s="23">
        <f>[19]Общ.версия!AM$47</f>
        <v>101.75406244600001</v>
      </c>
      <c r="U28" s="23">
        <f>[19]Общ.версия!AN$47</f>
        <v>104.72609746000001</v>
      </c>
      <c r="V28" s="23">
        <f>[19]Общ.версия!AO$47</f>
        <v>111.36521558999999</v>
      </c>
      <c r="W28" s="23">
        <f>[19]Общ.версия!AP$47</f>
        <v>104.35495457</v>
      </c>
      <c r="X28" s="23">
        <f>[19]Общ.версия!AQ$47</f>
        <v>83.250468654000002</v>
      </c>
      <c r="Y28" s="23">
        <f>[18]statistics!Y28</f>
        <v>88.814639276000008</v>
      </c>
      <c r="Z28" s="23">
        <f>[18]statistics!Z28</f>
        <v>102.14501835999999</v>
      </c>
      <c r="AA28" s="24">
        <v>94.6</v>
      </c>
      <c r="AB28" s="19">
        <f t="shared" si="7"/>
        <v>153.2283378090001</v>
      </c>
      <c r="AC28" s="21">
        <f t="shared" si="8"/>
        <v>0.16152526847394094</v>
      </c>
      <c r="AD28" s="10"/>
      <c r="AE28" s="3"/>
      <c r="AF28" s="11"/>
      <c r="AH28" s="3"/>
      <c r="AI28" s="11"/>
    </row>
    <row r="29" spans="1:35" x14ac:dyDescent="0.35">
      <c r="A29" s="36" t="s">
        <v>23</v>
      </c>
      <c r="B29" s="17">
        <f>B30+B31</f>
        <v>596.01</v>
      </c>
      <c r="C29" s="18">
        <f>C30+C31</f>
        <v>44.337000000000003</v>
      </c>
      <c r="D29" s="19">
        <f t="shared" ref="D29:N29" si="22">D30+D31</f>
        <v>39.953000000000003</v>
      </c>
      <c r="E29" s="19">
        <f t="shared" si="22"/>
        <v>54.230000000000004</v>
      </c>
      <c r="F29" s="19">
        <f t="shared" si="22"/>
        <v>53.980000000000004</v>
      </c>
      <c r="G29" s="19">
        <f t="shared" si="22"/>
        <v>59.530000000000008</v>
      </c>
      <c r="H29" s="19">
        <f t="shared" si="22"/>
        <v>58.46</v>
      </c>
      <c r="I29" s="19">
        <f t="shared" si="22"/>
        <v>43.554999999999978</v>
      </c>
      <c r="J29" s="19">
        <f t="shared" si="22"/>
        <v>50.125</v>
      </c>
      <c r="K29" s="19">
        <f t="shared" si="22"/>
        <v>34.699999999999989</v>
      </c>
      <c r="L29" s="19">
        <f t="shared" si="22"/>
        <v>48.781999999999982</v>
      </c>
      <c r="M29" s="19">
        <f t="shared" si="22"/>
        <v>48.738999999999976</v>
      </c>
      <c r="N29" s="20">
        <f t="shared" si="22"/>
        <v>59.619000000000057</v>
      </c>
      <c r="O29" s="17">
        <f t="shared" si="21"/>
        <v>620.23399999999992</v>
      </c>
      <c r="P29" s="18">
        <f t="shared" ref="P29:X29" si="23">P30+P31</f>
        <v>43.717000000000006</v>
      </c>
      <c r="Q29" s="18">
        <f t="shared" si="23"/>
        <v>49.686999999999998</v>
      </c>
      <c r="R29" s="18">
        <f t="shared" si="23"/>
        <v>58.564</v>
      </c>
      <c r="S29" s="18">
        <f t="shared" si="23"/>
        <v>64.884999999999991</v>
      </c>
      <c r="T29" s="18">
        <f t="shared" si="23"/>
        <v>52.55</v>
      </c>
      <c r="U29" s="18">
        <f t="shared" si="23"/>
        <v>54.551000000000002</v>
      </c>
      <c r="V29" s="18">
        <f t="shared" si="23"/>
        <v>57.088999999999992</v>
      </c>
      <c r="W29" s="18">
        <f t="shared" si="23"/>
        <v>45.301000000000002</v>
      </c>
      <c r="X29" s="18">
        <f t="shared" si="23"/>
        <v>42.393000000000001</v>
      </c>
      <c r="Y29" s="18">
        <f>[18]statistics!Y29</f>
        <v>46.394999999999996</v>
      </c>
      <c r="Z29" s="18">
        <f>[18]statistics!Z29</f>
        <v>43.802</v>
      </c>
      <c r="AA29" s="19">
        <f t="shared" ref="AA29" si="24">AA30+AA31</f>
        <v>61.3</v>
      </c>
      <c r="AB29" s="19">
        <f t="shared" si="7"/>
        <v>24.223999999999933</v>
      </c>
      <c r="AC29" s="21">
        <f t="shared" si="8"/>
        <v>4.0643613362191799E-2</v>
      </c>
      <c r="AD29" s="10"/>
      <c r="AE29" s="3"/>
      <c r="AF29" s="11"/>
      <c r="AH29" s="3"/>
      <c r="AI29" s="11"/>
    </row>
    <row r="30" spans="1:35" x14ac:dyDescent="0.35">
      <c r="A30" s="35" t="s">
        <v>24</v>
      </c>
      <c r="B30" s="22">
        <f t="shared" si="12"/>
        <v>433.51900000000001</v>
      </c>
      <c r="C30" s="18">
        <v>35.137</v>
      </c>
      <c r="D30" s="24">
        <v>31.012999999999998</v>
      </c>
      <c r="E30" s="24">
        <v>40.92</v>
      </c>
      <c r="F30" s="19">
        <v>40.729999999999997</v>
      </c>
      <c r="G30" s="24">
        <v>42.63000000000001</v>
      </c>
      <c r="H30" s="24">
        <v>38.659999999999997</v>
      </c>
      <c r="I30" s="24">
        <v>30.243999999999986</v>
      </c>
      <c r="J30" s="24">
        <v>29.928000000000011</v>
      </c>
      <c r="K30" s="24">
        <v>20.638000000000005</v>
      </c>
      <c r="L30" s="24">
        <v>36.429999999999978</v>
      </c>
      <c r="M30" s="24">
        <v>37.585999999999984</v>
      </c>
      <c r="N30" s="25">
        <v>49.603000000000037</v>
      </c>
      <c r="O30" s="22">
        <f t="shared" si="21"/>
        <v>421.26699999999994</v>
      </c>
      <c r="P30" s="18">
        <f>[19]Общ.версия!AI$87+[19]Общ.версия!AI$88</f>
        <v>33.754000000000005</v>
      </c>
      <c r="Q30" s="18">
        <f>[19]Общ.версия!AJ$87+[19]Общ.версия!AJ$88</f>
        <v>35.61</v>
      </c>
      <c r="R30" s="18">
        <f>[19]Общ.версия!AK$87+[19]Общ.версия!AK$88</f>
        <v>47.457999999999998</v>
      </c>
      <c r="S30" s="18">
        <f>[19]Общ.версия!AL$87+[19]Общ.версия!AL$88</f>
        <v>47.244</v>
      </c>
      <c r="T30" s="18">
        <f>[19]Общ.версия!AM$87+[19]Общ.версия!AM$88</f>
        <v>34.713999999999999</v>
      </c>
      <c r="U30" s="18">
        <f>[19]Общ.версия!AN$87+[19]Общ.версия!AN$88</f>
        <v>35.816000000000003</v>
      </c>
      <c r="V30" s="18">
        <f>[19]Общ.версия!AO$87+[19]Общ.версия!AO$88</f>
        <v>35.967999999999989</v>
      </c>
      <c r="W30" s="18">
        <f>[19]Общ.версия!AP$87+[19]Общ.версия!AP$88</f>
        <v>26.204000000000001</v>
      </c>
      <c r="X30" s="18">
        <f>[19]Общ.версия!AQ$87+[19]Общ.версия!AQ$88</f>
        <v>27.457000000000001</v>
      </c>
      <c r="Y30" s="18">
        <f>[18]statistics!Y30</f>
        <v>28.995999999999999</v>
      </c>
      <c r="Z30" s="18">
        <f>[18]statistics!Z30</f>
        <v>25.245999999999999</v>
      </c>
      <c r="AA30" s="24">
        <v>42.8</v>
      </c>
      <c r="AB30" s="19">
        <f t="shared" si="7"/>
        <v>-12.252000000000066</v>
      </c>
      <c r="AC30" s="21">
        <f t="shared" si="8"/>
        <v>-2.8261737086494633E-2</v>
      </c>
      <c r="AD30" s="10"/>
      <c r="AE30" s="3"/>
      <c r="AF30" s="11"/>
      <c r="AH30" s="3"/>
      <c r="AI30" s="11"/>
    </row>
    <row r="31" spans="1:35" x14ac:dyDescent="0.35">
      <c r="A31" s="35" t="s">
        <v>25</v>
      </c>
      <c r="B31" s="22">
        <f t="shared" si="12"/>
        <v>162.49099999999999</v>
      </c>
      <c r="C31" s="23">
        <v>9.1999999999999993</v>
      </c>
      <c r="D31" s="24">
        <v>8.9400000000000013</v>
      </c>
      <c r="E31" s="24">
        <v>13.309999999999999</v>
      </c>
      <c r="F31" s="24">
        <v>13.250000000000004</v>
      </c>
      <c r="G31" s="24">
        <v>16.899999999999999</v>
      </c>
      <c r="H31" s="24">
        <v>19.800000000000004</v>
      </c>
      <c r="I31" s="24">
        <v>13.310999999999993</v>
      </c>
      <c r="J31" s="24">
        <v>20.196999999999989</v>
      </c>
      <c r="K31" s="24">
        <v>14.061999999999983</v>
      </c>
      <c r="L31" s="24">
        <v>12.352000000000004</v>
      </c>
      <c r="M31" s="24">
        <v>11.152999999999992</v>
      </c>
      <c r="N31" s="25">
        <v>10.01600000000002</v>
      </c>
      <c r="O31" s="22">
        <f t="shared" si="21"/>
        <v>198.96700000000001</v>
      </c>
      <c r="P31" s="23">
        <f>[19]Общ.версия!AI$89</f>
        <v>9.9629999999999992</v>
      </c>
      <c r="Q31" s="23">
        <f>[19]Общ.версия!AJ$89</f>
        <v>14.077</v>
      </c>
      <c r="R31" s="23">
        <f>[19]Общ.версия!AK$89</f>
        <v>11.106</v>
      </c>
      <c r="S31" s="23">
        <f>[19]Общ.версия!AL$89</f>
        <v>17.640999999999998</v>
      </c>
      <c r="T31" s="23">
        <f>[19]Общ.версия!AM$89</f>
        <v>17.835999999999999</v>
      </c>
      <c r="U31" s="23">
        <f>[19]Общ.версия!AN$89</f>
        <v>18.734999999999999</v>
      </c>
      <c r="V31" s="23">
        <f>[19]Общ.версия!AO$89</f>
        <v>21.121000000000002</v>
      </c>
      <c r="W31" s="23">
        <f>[19]Общ.версия!AP$89</f>
        <v>19.097000000000001</v>
      </c>
      <c r="X31" s="23">
        <f>[19]Общ.версия!AQ$89</f>
        <v>14.936</v>
      </c>
      <c r="Y31" s="23">
        <f>[18]statistics!Y31</f>
        <v>17.399000000000001</v>
      </c>
      <c r="Z31" s="23">
        <f>[18]statistics!Z31</f>
        <v>18.556000000000001</v>
      </c>
      <c r="AA31" s="24">
        <v>18.5</v>
      </c>
      <c r="AB31" s="19">
        <f t="shared" si="7"/>
        <v>36.476000000000028</v>
      </c>
      <c r="AC31" s="21">
        <f t="shared" si="8"/>
        <v>0.22448012505308004</v>
      </c>
      <c r="AD31" s="10"/>
      <c r="AE31" s="3"/>
      <c r="AF31" s="11"/>
      <c r="AH31" s="3"/>
      <c r="AI31" s="11"/>
    </row>
    <row r="32" spans="1:35" ht="20.25" thickBot="1" x14ac:dyDescent="0.4">
      <c r="A32" s="37" t="s">
        <v>26</v>
      </c>
      <c r="B32" s="27">
        <f>SUMIF($P$1:$AA$1,1,C32:N32)</f>
        <v>475.693579</v>
      </c>
      <c r="C32" s="28">
        <v>13.4</v>
      </c>
      <c r="D32" s="29">
        <v>14.27</v>
      </c>
      <c r="E32" s="29">
        <v>21.433654999999998</v>
      </c>
      <c r="F32" s="29">
        <v>34.711444999999998</v>
      </c>
      <c r="G32" s="29">
        <v>66.040000000000006</v>
      </c>
      <c r="H32" s="29">
        <v>40.549999999999983</v>
      </c>
      <c r="I32" s="29">
        <v>30.641794000000015</v>
      </c>
      <c r="J32" s="29">
        <v>42.12299999999999</v>
      </c>
      <c r="K32" s="29">
        <v>39.578216454545448</v>
      </c>
      <c r="L32" s="29">
        <v>24.28206854545455</v>
      </c>
      <c r="M32" s="29">
        <v>79.717144600000026</v>
      </c>
      <c r="N32" s="30">
        <v>68.946255399999984</v>
      </c>
      <c r="O32" s="12">
        <f>SUM(P32:AA32)</f>
        <v>996.945802496238</v>
      </c>
      <c r="P32" s="28">
        <f>[19]Общ.версия!AI$66+[19]Общ.версия!AI$75+[19]Общ.версия!AI$77+[19]Общ.версия!AI$80</f>
        <v>67.089275727272721</v>
      </c>
      <c r="Q32" s="28">
        <f>[19]Общ.версия!AJ$66+[19]Общ.версия!AJ$75+[19]Общ.версия!AJ$77+[19]Общ.версия!AJ$80</f>
        <v>66.594958347962375</v>
      </c>
      <c r="R32" s="28">
        <f>[19]Общ.версия!AK$66+[19]Общ.версия!AK$75+[19]Общ.версия!AK$77+[19]Общ.версия!AK$80</f>
        <v>149.23678527272727</v>
      </c>
      <c r="S32" s="28">
        <f>[19]Общ.версия!AL$66+[19]Общ.версия!AL$75+[19]Общ.версия!AL$77+[19]Общ.версия!AL$80</f>
        <v>85.388407027272734</v>
      </c>
      <c r="T32" s="28">
        <f>[19]Общ.версия!AM$66+[19]Общ.версия!AM$75+[19]Общ.версия!AM$77+[19]Общ.версия!AM$80</f>
        <v>101.52830997272727</v>
      </c>
      <c r="U32" s="28">
        <f>[19]Общ.версия!AN$66+[19]Общ.версия!AN$75+[19]Общ.версия!AN$77+[19]Общ.версия!AN$80</f>
        <v>81.837927448275863</v>
      </c>
      <c r="V32" s="28">
        <f>[19]Общ.версия!AO$66+[19]Общ.версия!AO$75+[19]Общ.версия!AO$77+[19]Общ.версия!AO$80</f>
        <v>86.962012000000001</v>
      </c>
      <c r="W32" s="28">
        <f>[19]Общ.версия!AP$66+[19]Общ.версия!AP$75+[19]Общ.версия!AP$77+[19]Общ.версия!AP$80</f>
        <v>96.776274999999998</v>
      </c>
      <c r="X32" s="28">
        <f>[19]Общ.версия!AQ$66+[19]Общ.версия!AQ$75+[19]Общ.версия!AQ$77+[19]Общ.версия!AQ$80</f>
        <v>57.137083700000005</v>
      </c>
      <c r="Y32" s="28">
        <f>[18]statistics!Y32</f>
        <v>89.193504000000004</v>
      </c>
      <c r="Z32" s="28">
        <f>[18]statistics!Z32</f>
        <v>96.401263999999998</v>
      </c>
      <c r="AA32" s="29">
        <v>18.8</v>
      </c>
      <c r="AB32" s="29">
        <f>O32-B32</f>
        <v>521.252223496238</v>
      </c>
      <c r="AC32" s="31">
        <f t="shared" si="8"/>
        <v>1.0957730911399122</v>
      </c>
      <c r="AE32" s="3"/>
      <c r="AF32" s="11"/>
      <c r="AH32" s="3"/>
      <c r="AI32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Сидоров Михаил Владимирович</cp:lastModifiedBy>
  <cp:lastPrinted>2018-12-05T09:05:41Z</cp:lastPrinted>
  <dcterms:created xsi:type="dcterms:W3CDTF">2011-12-13T08:30:24Z</dcterms:created>
  <dcterms:modified xsi:type="dcterms:W3CDTF">2019-02-11T13:10:48Z</dcterms:modified>
</cp:coreProperties>
</file>