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орот_02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E28" i="1" l="1"/>
  <c r="E25" i="1"/>
  <c r="E9" i="1"/>
  <c r="E6" i="1"/>
  <c r="C31" i="1" l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3" i="1"/>
  <c r="C12" i="1"/>
  <c r="C11" i="1"/>
  <c r="C10" i="1"/>
  <c r="C9" i="1"/>
  <c r="C8" i="1"/>
  <c r="C7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C6" i="1" s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W5" i="1" s="1"/>
  <c r="O5" i="1"/>
  <c r="N5" i="1"/>
  <c r="M5" i="1"/>
  <c r="L5" i="1"/>
  <c r="K5" i="1"/>
  <c r="I5" i="1"/>
  <c r="H5" i="1"/>
  <c r="G5" i="1"/>
  <c r="F5" i="1"/>
  <c r="E5" i="1"/>
  <c r="C5" i="1" s="1"/>
  <c r="D5" i="1"/>
  <c r="R20" i="1" l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G20" i="1"/>
  <c r="H20" i="1"/>
  <c r="I20" i="1"/>
  <c r="J20" i="1"/>
  <c r="K20" i="1"/>
  <c r="L20" i="1"/>
  <c r="M20" i="1"/>
  <c r="N20" i="1"/>
  <c r="O20" i="1"/>
  <c r="D20" i="1"/>
  <c r="R14" i="1"/>
  <c r="S14" i="1"/>
  <c r="T14" i="1"/>
  <c r="U14" i="1"/>
  <c r="V14" i="1"/>
  <c r="W14" i="1"/>
  <c r="W4" i="1" s="1"/>
  <c r="X14" i="1"/>
  <c r="Y14" i="1"/>
  <c r="Z14" i="1"/>
  <c r="AA14" i="1"/>
  <c r="AB14" i="1"/>
  <c r="Q14" i="1"/>
  <c r="E14" i="1"/>
  <c r="F14" i="1"/>
  <c r="F4" i="1" s="1"/>
  <c r="G14" i="1"/>
  <c r="G4" i="1" s="1"/>
  <c r="H14" i="1"/>
  <c r="H4" i="1" s="1"/>
  <c r="I14" i="1"/>
  <c r="I4" i="1" s="1"/>
  <c r="J14" i="1"/>
  <c r="J4" i="1" s="1"/>
  <c r="K14" i="1"/>
  <c r="K4" i="1" s="1"/>
  <c r="L14" i="1"/>
  <c r="L4" i="1" s="1"/>
  <c r="M14" i="1"/>
  <c r="M4" i="1" s="1"/>
  <c r="N14" i="1"/>
  <c r="N4" i="1" s="1"/>
  <c r="O14" i="1"/>
  <c r="O4" i="1" s="1"/>
  <c r="D14" i="1"/>
  <c r="C14" i="1" l="1"/>
  <c r="P14" i="1"/>
  <c r="AC14" i="1" s="1"/>
  <c r="AD14" i="1" s="1"/>
  <c r="C20" i="1"/>
  <c r="P20" i="1"/>
  <c r="AC20" i="1" s="1"/>
  <c r="AD20" i="1" s="1"/>
  <c r="E4" i="1"/>
  <c r="D4" i="1"/>
  <c r="C4" i="1" l="1"/>
  <c r="AB9" i="1"/>
  <c r="AA9" i="1"/>
  <c r="Z9" i="1"/>
  <c r="Y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<sst xmlns="http://schemas.openxmlformats.org/spreadsheetml/2006/main" count="58" uniqueCount="46">
  <si>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</si>
  <si>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</si>
  <si>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</si>
  <si>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</si>
  <si>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</si>
  <si>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</si>
  <si>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</si>
  <si>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</si>
  <si>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</si>
  <si>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</si>
  <si>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</si>
  <si>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</si>
  <si>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</si>
  <si>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</si>
  <si>
    <t>12M 2016</t>
  </si>
  <si>
    <t>2M 2016</t>
  </si>
  <si>
    <t>2M 2017</t>
  </si>
  <si>
    <t>NCSP Group Cargo Turnover for 2M 2017, thousand tonnes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</si>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</sst>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tabSelected="1" zoomScaleNormal="100" zoomScaleSheetLayoutView="100" workbookViewId="0">
      <pane xSplit="1" topLeftCell="B1" activePane="topRight" state="frozen"/>
      <selection pane="topRight" activeCell="AI16" sqref="AI16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5" width="10.7109375" style="2" customWidth="1"/>
    <col min="6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18" width="10.7109375" style="2" customWidth="1"/>
    <col min="19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1" ht="23.25" x14ac:dyDescent="0.35">
      <c r="A1" s="8" t="s">
        <v>17</v>
      </c>
    </row>
    <row r="3" spans="1:31" s="10" customFormat="1" ht="30.75" customHeight="1" x14ac:dyDescent="0.2">
      <c r="A3" s="23"/>
      <c r="B3" s="19" t="s">
        <v>14</v>
      </c>
      <c r="C3" s="19" t="s">
        <v>15</v>
      </c>
      <c r="D3" s="24" t="s">
        <v>0</v>
      </c>
      <c r="E3" s="24" t="s">
        <v>1</v>
      </c>
      <c r="F3" s="24" t="s">
        <v>2</v>
      </c>
      <c r="G3" s="24" t="s">
        <v>3</v>
      </c>
      <c r="H3" s="24" t="s">
        <v>4</v>
      </c>
      <c r="I3" s="24" t="s">
        <v>5</v>
      </c>
      <c r="J3" s="24" t="s">
        <v>6</v>
      </c>
      <c r="K3" s="24" t="s">
        <v>7</v>
      </c>
      <c r="L3" s="24" t="s">
        <v>8</v>
      </c>
      <c r="M3" s="24" t="s">
        <v>9</v>
      </c>
      <c r="N3" s="24" t="s">
        <v>10</v>
      </c>
      <c r="O3" s="24" t="s">
        <v>11</v>
      </c>
      <c r="P3" s="19" t="s">
        <v>16</v>
      </c>
      <c r="Q3" s="24" t="s">
        <v>0</v>
      </c>
      <c r="R3" s="24" t="s">
        <v>1</v>
      </c>
      <c r="S3" s="24" t="s">
        <v>2</v>
      </c>
      <c r="T3" s="24" t="s">
        <v>3</v>
      </c>
      <c r="U3" s="24" t="s">
        <v>4</v>
      </c>
      <c r="V3" s="24" t="s">
        <v>5</v>
      </c>
      <c r="W3" s="24" t="s">
        <v>6</v>
      </c>
      <c r="X3" s="24" t="s">
        <v>7</v>
      </c>
      <c r="Y3" s="24" t="s">
        <v>8</v>
      </c>
      <c r="Z3" s="24" t="s">
        <v>9</v>
      </c>
      <c r="AA3" s="24" t="s">
        <v>10</v>
      </c>
      <c r="AB3" s="24" t="s">
        <v>11</v>
      </c>
      <c r="AC3" s="12" t="s">
        <v>12</v>
      </c>
      <c r="AD3" s="12" t="s">
        <v>13</v>
      </c>
    </row>
    <row r="4" spans="1:31" x14ac:dyDescent="0.2">
      <c r="A4" s="3" t="s">
        <v>18</v>
      </c>
      <c r="B4" s="13">
        <v>146912</v>
      </c>
      <c r="C4" s="13">
        <f>SUM(D4:E4)</f>
        <v>23815.320000000003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12356.46</v>
      </c>
      <c r="G4" s="13">
        <f t="shared" si="0"/>
        <v>11750.35</v>
      </c>
      <c r="H4" s="13">
        <f t="shared" si="0"/>
        <v>11307.490000000002</v>
      </c>
      <c r="I4" s="13">
        <f t="shared" si="0"/>
        <v>11501.869999999999</v>
      </c>
      <c r="J4" s="13">
        <f t="shared" si="0"/>
        <v>11816.800000000001</v>
      </c>
      <c r="K4" s="13">
        <f t="shared" si="0"/>
        <v>11243.230000000001</v>
      </c>
      <c r="L4" s="13">
        <f t="shared" si="0"/>
        <v>11416.38</v>
      </c>
      <c r="M4" s="13">
        <f t="shared" si="0"/>
        <v>12043.470000000005</v>
      </c>
      <c r="N4" s="13">
        <f t="shared" si="0"/>
        <v>11923.879999999994</v>
      </c>
      <c r="O4" s="13">
        <f t="shared" si="0"/>
        <v>11753.133000000003</v>
      </c>
      <c r="P4" s="13">
        <f t="shared" ref="P4:P31" si="1">SUM(Q4:AB4)</f>
        <v>23799.4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0</v>
      </c>
      <c r="T4" s="13">
        <f t="shared" si="2"/>
        <v>0</v>
      </c>
      <c r="U4" s="13">
        <f t="shared" si="2"/>
        <v>0</v>
      </c>
      <c r="V4" s="13">
        <f t="shared" si="2"/>
        <v>0</v>
      </c>
      <c r="W4" s="13">
        <f t="shared" si="2"/>
        <v>0</v>
      </c>
      <c r="X4" s="13">
        <f t="shared" si="2"/>
        <v>0</v>
      </c>
      <c r="Y4" s="13">
        <f t="shared" si="2"/>
        <v>0</v>
      </c>
      <c r="Z4" s="13">
        <f t="shared" si="2"/>
        <v>0</v>
      </c>
      <c r="AA4" s="13">
        <f t="shared" si="2"/>
        <v>0</v>
      </c>
      <c r="AB4" s="13">
        <f t="shared" si="2"/>
        <v>0</v>
      </c>
      <c r="AC4" s="13">
        <f>P4-C4</f>
        <v>-15.920000000001892</v>
      </c>
      <c r="AD4" s="20">
        <f>AC4/C4</f>
        <v>-6.6847726589446997E-4</v>
      </c>
      <c r="AE4" s="11"/>
    </row>
    <row r="5" spans="1:31" x14ac:dyDescent="0.2">
      <c r="A5" s="4" t="s">
        <v>19</v>
      </c>
      <c r="B5" s="14">
        <v>113694</v>
      </c>
      <c r="C5" s="14">
        <f t="shared" ref="C5:C31" si="3">SUM(D5:E5)</f>
        <v>18601.2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9631.4600000000009</v>
      </c>
      <c r="G5" s="14">
        <f t="shared" si="4"/>
        <v>9470.3500000000022</v>
      </c>
      <c r="H5" s="14">
        <f t="shared" si="4"/>
        <v>8459.59</v>
      </c>
      <c r="I5" s="14">
        <f t="shared" si="4"/>
        <v>9051.869999999999</v>
      </c>
      <c r="J5" s="14">
        <v>8998.1</v>
      </c>
      <c r="K5" s="14">
        <f t="shared" ref="K5:O5" si="5">K6+K9+K12+K13</f>
        <v>8364.43</v>
      </c>
      <c r="L5" s="14">
        <f t="shared" si="5"/>
        <v>8759.08</v>
      </c>
      <c r="M5" s="14">
        <f t="shared" si="5"/>
        <v>9231.470000000003</v>
      </c>
      <c r="N5" s="14">
        <f t="shared" si="5"/>
        <v>9167.9799999999941</v>
      </c>
      <c r="O5" s="14">
        <f t="shared" si="5"/>
        <v>8864.1300000000028</v>
      </c>
      <c r="P5" s="14">
        <f t="shared" si="1"/>
        <v>18566.400000000001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0</v>
      </c>
      <c r="T5" s="14">
        <f t="shared" si="6"/>
        <v>0</v>
      </c>
      <c r="U5" s="14">
        <f t="shared" si="6"/>
        <v>0</v>
      </c>
      <c r="V5" s="14">
        <f t="shared" si="6"/>
        <v>0</v>
      </c>
      <c r="W5" s="14">
        <f t="shared" si="6"/>
        <v>0</v>
      </c>
      <c r="X5" s="14">
        <f t="shared" si="6"/>
        <v>0</v>
      </c>
      <c r="Y5" s="14">
        <f t="shared" si="6"/>
        <v>0</v>
      </c>
      <c r="Z5" s="14">
        <f t="shared" si="6"/>
        <v>0</v>
      </c>
      <c r="AA5" s="14">
        <f t="shared" si="6"/>
        <v>0</v>
      </c>
      <c r="AB5" s="14">
        <f t="shared" si="6"/>
        <v>0</v>
      </c>
      <c r="AC5" s="14">
        <f t="shared" ref="AC5:AC31" si="7">P5-C5</f>
        <v>-34.799999999999272</v>
      </c>
      <c r="AD5" s="21">
        <f t="shared" ref="AD5:AD31" si="8">AC5/C5</f>
        <v>-1.8708470421262753E-3</v>
      </c>
      <c r="AE5" s="11"/>
    </row>
    <row r="6" spans="1:31" x14ac:dyDescent="0.2">
      <c r="A6" s="5" t="s">
        <v>20</v>
      </c>
      <c r="B6" s="15">
        <v>81117.109999999986</v>
      </c>
      <c r="C6" s="15">
        <f t="shared" si="3"/>
        <v>12681.9</v>
      </c>
      <c r="D6" s="15">
        <f>D8+D7</f>
        <v>6531</v>
      </c>
      <c r="E6" s="15">
        <f>E7+E8</f>
        <v>6150.9</v>
      </c>
      <c r="F6" s="15">
        <v>6484.65</v>
      </c>
      <c r="G6" s="15">
        <v>6515.5700000000015</v>
      </c>
      <c r="H6" s="15">
        <v>5842.1999999999989</v>
      </c>
      <c r="I6" s="15">
        <v>6320.09</v>
      </c>
      <c r="J6" s="15">
        <v>5893.0099999999984</v>
      </c>
      <c r="K6" s="15">
        <v>5913.3300000000017</v>
      </c>
      <c r="L6" s="15">
        <v>6335.07</v>
      </c>
      <c r="M6" s="15">
        <v>6553.2100000000028</v>
      </c>
      <c r="N6" s="15">
        <v>6445.6899999999951</v>
      </c>
      <c r="O6" s="15">
        <v>5880.0900000000038</v>
      </c>
      <c r="P6" s="15">
        <f t="shared" si="1"/>
        <v>12744.7</v>
      </c>
      <c r="Q6" s="15">
        <f>Q7+Q8</f>
        <v>6633</v>
      </c>
      <c r="R6" s="15">
        <f t="shared" ref="R6:AB6" si="9">R7+R8</f>
        <v>6111.7</v>
      </c>
      <c r="S6" s="15">
        <f t="shared" si="9"/>
        <v>0</v>
      </c>
      <c r="T6" s="15">
        <f t="shared" si="9"/>
        <v>0</v>
      </c>
      <c r="U6" s="15">
        <f t="shared" si="9"/>
        <v>0</v>
      </c>
      <c r="V6" s="15">
        <f t="shared" si="9"/>
        <v>0</v>
      </c>
      <c r="W6" s="15">
        <f t="shared" si="9"/>
        <v>0</v>
      </c>
      <c r="X6" s="15">
        <f t="shared" si="9"/>
        <v>0</v>
      </c>
      <c r="Y6" s="15">
        <f t="shared" si="9"/>
        <v>0</v>
      </c>
      <c r="Z6" s="15">
        <f t="shared" si="9"/>
        <v>0</v>
      </c>
      <c r="AA6" s="15">
        <f t="shared" si="9"/>
        <v>0</v>
      </c>
      <c r="AB6" s="15">
        <f t="shared" si="9"/>
        <v>0</v>
      </c>
      <c r="AC6" s="15">
        <f t="shared" si="7"/>
        <v>62.800000000001091</v>
      </c>
      <c r="AD6" s="22">
        <f t="shared" si="8"/>
        <v>4.9519393781689725E-3</v>
      </c>
      <c r="AE6" s="11"/>
    </row>
    <row r="7" spans="1:31" s="7" customFormat="1" x14ac:dyDescent="0.2">
      <c r="A7" s="6" t="s">
        <v>21</v>
      </c>
      <c r="B7" s="16">
        <v>30438.199999999997</v>
      </c>
      <c r="C7" s="16">
        <f t="shared" si="3"/>
        <v>4958.3999999999996</v>
      </c>
      <c r="D7" s="16">
        <v>2813</v>
      </c>
      <c r="E7" s="16">
        <v>2145.4</v>
      </c>
      <c r="F7" s="16">
        <v>2961.2</v>
      </c>
      <c r="G7" s="16">
        <v>2430.2000000000007</v>
      </c>
      <c r="H7" s="16">
        <v>2428</v>
      </c>
      <c r="I7" s="16">
        <v>2322.5</v>
      </c>
      <c r="J7" s="16">
        <v>2587.7999999999993</v>
      </c>
      <c r="K7" s="16">
        <v>2505</v>
      </c>
      <c r="L7" s="16">
        <v>2443.5999999999985</v>
      </c>
      <c r="M7" s="16">
        <v>2725.2000000000007</v>
      </c>
      <c r="N7" s="16">
        <v>2255</v>
      </c>
      <c r="O7" s="16">
        <v>1779.5</v>
      </c>
      <c r="P7" s="16">
        <f t="shared" si="1"/>
        <v>4353</v>
      </c>
      <c r="Q7" s="16">
        <v>2334</v>
      </c>
      <c r="R7" s="16">
        <v>2019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5">
        <f t="shared" si="7"/>
        <v>-605.39999999999964</v>
      </c>
      <c r="AD7" s="22">
        <f t="shared" si="8"/>
        <v>-0.12209583736689249</v>
      </c>
      <c r="AE7" s="11"/>
    </row>
    <row r="8" spans="1:31" s="7" customFormat="1" x14ac:dyDescent="0.2">
      <c r="A8" s="6" t="s">
        <v>22</v>
      </c>
      <c r="B8" s="16">
        <v>50678.909999999996</v>
      </c>
      <c r="C8" s="16">
        <f t="shared" si="3"/>
        <v>7723.5</v>
      </c>
      <c r="D8" s="15">
        <v>3718</v>
      </c>
      <c r="E8" s="16">
        <v>4005.5</v>
      </c>
      <c r="F8" s="16">
        <v>3523.45</v>
      </c>
      <c r="G8" s="15">
        <v>4085.3700000000008</v>
      </c>
      <c r="H8" s="16">
        <v>3414.1999999999989</v>
      </c>
      <c r="I8" s="16">
        <v>3997.59</v>
      </c>
      <c r="J8" s="16">
        <v>3305.2099999999991</v>
      </c>
      <c r="K8" s="16">
        <v>3408.3300000000017</v>
      </c>
      <c r="L8" s="16">
        <v>3891.4700000000012</v>
      </c>
      <c r="M8" s="16">
        <v>3828.010000000002</v>
      </c>
      <c r="N8" s="16">
        <v>4190.6899999999951</v>
      </c>
      <c r="O8" s="16">
        <v>4100.5900000000038</v>
      </c>
      <c r="P8" s="16">
        <f t="shared" si="1"/>
        <v>8391.7000000000007</v>
      </c>
      <c r="Q8" s="16">
        <v>4299</v>
      </c>
      <c r="R8" s="16">
        <v>4092.7</v>
      </c>
      <c r="S8" s="16"/>
      <c r="T8" s="15"/>
      <c r="U8" s="16"/>
      <c r="V8" s="16"/>
      <c r="W8" s="16"/>
      <c r="X8" s="16"/>
      <c r="Y8" s="16"/>
      <c r="Z8" s="16"/>
      <c r="AA8" s="16"/>
      <c r="AB8" s="16"/>
      <c r="AC8" s="15">
        <f t="shared" si="7"/>
        <v>668.20000000000073</v>
      </c>
      <c r="AD8" s="22">
        <f t="shared" si="8"/>
        <v>8.6515180941283187E-2</v>
      </c>
      <c r="AE8" s="11"/>
    </row>
    <row r="9" spans="1:31" x14ac:dyDescent="0.2">
      <c r="A9" s="5" t="s">
        <v>23</v>
      </c>
      <c r="B9" s="17">
        <v>31688.5</v>
      </c>
      <c r="C9" s="17">
        <f t="shared" si="3"/>
        <v>5759.6</v>
      </c>
      <c r="D9" s="15">
        <v>2831</v>
      </c>
      <c r="E9" s="15">
        <f>E10+E11</f>
        <v>2928.6000000000004</v>
      </c>
      <c r="F9" s="15">
        <v>3107.9100000000008</v>
      </c>
      <c r="G9" s="15">
        <v>2847.7800000000007</v>
      </c>
      <c r="H9" s="15">
        <v>2529.7600000000002</v>
      </c>
      <c r="I9" s="15">
        <v>2655.7099999999996</v>
      </c>
      <c r="J9" s="15">
        <v>2331.2200000000003</v>
      </c>
      <c r="K9" s="15">
        <v>2370.4999999999982</v>
      </c>
      <c r="L9" s="15">
        <v>2359.1100000000006</v>
      </c>
      <c r="M9" s="15">
        <v>2608.16</v>
      </c>
      <c r="N9" s="15">
        <v>2625.3900000000003</v>
      </c>
      <c r="O9" s="15">
        <v>2892.1399999999994</v>
      </c>
      <c r="P9" s="17">
        <f t="shared" si="1"/>
        <v>5601.5</v>
      </c>
      <c r="Q9" s="15">
        <f>Q10+Q11</f>
        <v>3039.7</v>
      </c>
      <c r="R9" s="15">
        <f t="shared" ref="R9:AB9" si="10">R10+R11</f>
        <v>2561.8000000000002</v>
      </c>
      <c r="S9" s="15">
        <f t="shared" si="10"/>
        <v>0</v>
      </c>
      <c r="T9" s="15">
        <f t="shared" si="10"/>
        <v>0</v>
      </c>
      <c r="U9" s="15">
        <f t="shared" si="10"/>
        <v>0</v>
      </c>
      <c r="V9" s="15">
        <f t="shared" si="10"/>
        <v>0</v>
      </c>
      <c r="W9" s="15">
        <f t="shared" si="10"/>
        <v>0</v>
      </c>
      <c r="X9" s="15">
        <f t="shared" si="10"/>
        <v>0</v>
      </c>
      <c r="Y9" s="15">
        <f t="shared" si="10"/>
        <v>0</v>
      </c>
      <c r="Z9" s="15">
        <f t="shared" si="10"/>
        <v>0</v>
      </c>
      <c r="AA9" s="15">
        <f t="shared" si="10"/>
        <v>0</v>
      </c>
      <c r="AB9" s="15">
        <f t="shared" si="10"/>
        <v>0</v>
      </c>
      <c r="AC9" s="15">
        <f t="shared" si="7"/>
        <v>-158.10000000000036</v>
      </c>
      <c r="AD9" s="22">
        <f t="shared" si="8"/>
        <v>-2.7449822904368419E-2</v>
      </c>
      <c r="AE9" s="11"/>
    </row>
    <row r="10" spans="1:31" s="7" customFormat="1" x14ac:dyDescent="0.2">
      <c r="A10" s="6" t="s">
        <v>24</v>
      </c>
      <c r="B10" s="16">
        <v>17901.07</v>
      </c>
      <c r="C10" s="16">
        <f t="shared" si="3"/>
        <v>3119.2</v>
      </c>
      <c r="D10" s="16">
        <v>1476</v>
      </c>
      <c r="E10" s="16">
        <v>1643.2</v>
      </c>
      <c r="F10" s="16">
        <v>1874.7000000000003</v>
      </c>
      <c r="G10" s="16">
        <v>1711.5000000000002</v>
      </c>
      <c r="H10" s="16">
        <v>1288.57</v>
      </c>
      <c r="I10" s="16">
        <v>1375.0599999999997</v>
      </c>
      <c r="J10" s="16">
        <v>1177.8600000000001</v>
      </c>
      <c r="K10" s="16">
        <v>1231.32</v>
      </c>
      <c r="L10" s="16">
        <v>1280.2900000000002</v>
      </c>
      <c r="M10" s="16">
        <v>1355.4399999999998</v>
      </c>
      <c r="N10" s="16">
        <v>1393.2999999999995</v>
      </c>
      <c r="O10" s="16">
        <v>1641.6300000000003</v>
      </c>
      <c r="P10" s="16">
        <f t="shared" si="1"/>
        <v>3054.3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5">
        <f t="shared" si="7"/>
        <v>-64.899999999999636</v>
      </c>
      <c r="AD10" s="22">
        <f t="shared" si="8"/>
        <v>-2.0806617081302783E-2</v>
      </c>
      <c r="AE10" s="11"/>
    </row>
    <row r="11" spans="1:31" s="7" customFormat="1" x14ac:dyDescent="0.2">
      <c r="A11" s="6" t="s">
        <v>25</v>
      </c>
      <c r="B11" s="16">
        <v>13787.430000000002</v>
      </c>
      <c r="C11" s="16">
        <f t="shared" si="3"/>
        <v>2640.4</v>
      </c>
      <c r="D11" s="16">
        <v>1355</v>
      </c>
      <c r="E11" s="16">
        <v>1285.4000000000001</v>
      </c>
      <c r="F11" s="16">
        <v>1233.2100000000003</v>
      </c>
      <c r="G11" s="16">
        <v>1136.2800000000002</v>
      </c>
      <c r="H11" s="16">
        <v>1241.19</v>
      </c>
      <c r="I11" s="16">
        <v>1280.6499999999999</v>
      </c>
      <c r="J11" s="16">
        <v>1153.3600000000004</v>
      </c>
      <c r="K11" s="16">
        <v>1139.1799999999985</v>
      </c>
      <c r="L11" s="16">
        <v>1078.8200000000004</v>
      </c>
      <c r="M11" s="16">
        <v>1252.72</v>
      </c>
      <c r="N11" s="16">
        <v>1232.0900000000008</v>
      </c>
      <c r="O11" s="16">
        <v>1250.5099999999993</v>
      </c>
      <c r="P11" s="16">
        <f t="shared" si="1"/>
        <v>2547.1999999999998</v>
      </c>
      <c r="Q11" s="16">
        <v>1343</v>
      </c>
      <c r="R11" s="16">
        <v>1204.2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5">
        <f t="shared" si="7"/>
        <v>-93.200000000000273</v>
      </c>
      <c r="AD11" s="22">
        <f t="shared" si="8"/>
        <v>-3.5297682169368377E-2</v>
      </c>
      <c r="AE11" s="11"/>
    </row>
    <row r="12" spans="1:31" x14ac:dyDescent="0.2">
      <c r="A12" s="5" t="s">
        <v>26</v>
      </c>
      <c r="B12" s="16">
        <v>715.5</v>
      </c>
      <c r="C12" s="16">
        <f t="shared" si="3"/>
        <v>105</v>
      </c>
      <c r="D12" s="15">
        <v>39</v>
      </c>
      <c r="E12" s="15">
        <v>66</v>
      </c>
      <c r="F12" s="15">
        <v>0</v>
      </c>
      <c r="G12" s="15">
        <v>72.400000000000006</v>
      </c>
      <c r="H12" s="15">
        <v>57.430000000000007</v>
      </c>
      <c r="I12" s="15">
        <v>70.069999999999965</v>
      </c>
      <c r="J12" s="15">
        <v>75.100000000000023</v>
      </c>
      <c r="K12" s="15">
        <v>80.600000000000023</v>
      </c>
      <c r="L12" s="15">
        <v>64.899999999999977</v>
      </c>
      <c r="M12" s="15">
        <v>58.100000000000023</v>
      </c>
      <c r="N12" s="15">
        <v>75.799999999999955</v>
      </c>
      <c r="O12" s="15">
        <v>61.899999999999977</v>
      </c>
      <c r="P12" s="16">
        <f t="shared" ref="P12" si="11">SUM(Q12:AB12)</f>
        <v>131.5</v>
      </c>
      <c r="Q12" s="15">
        <v>78.099999999999994</v>
      </c>
      <c r="R12" s="15">
        <v>53.4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>
        <f t="shared" si="7"/>
        <v>26.5</v>
      </c>
      <c r="AD12" s="22">
        <f t="shared" si="8"/>
        <v>0.25238095238095237</v>
      </c>
      <c r="AE12" s="11"/>
    </row>
    <row r="13" spans="1:31" x14ac:dyDescent="0.2">
      <c r="A13" s="5" t="s">
        <v>27</v>
      </c>
      <c r="B13" s="16">
        <v>172.1</v>
      </c>
      <c r="C13" s="16">
        <f t="shared" si="3"/>
        <v>54.7</v>
      </c>
      <c r="D13" s="15">
        <v>18</v>
      </c>
      <c r="E13" s="15">
        <v>36.700000000000003</v>
      </c>
      <c r="F13" s="15">
        <v>38.9</v>
      </c>
      <c r="G13" s="15">
        <v>34.600000000000009</v>
      </c>
      <c r="H13" s="15">
        <v>30.199999999999989</v>
      </c>
      <c r="I13" s="15">
        <v>6</v>
      </c>
      <c r="J13" s="15">
        <v>6</v>
      </c>
      <c r="K13" s="15">
        <v>0</v>
      </c>
      <c r="L13" s="15">
        <v>0</v>
      </c>
      <c r="M13" s="15">
        <v>12</v>
      </c>
      <c r="N13" s="15">
        <v>21.099999999999994</v>
      </c>
      <c r="O13" s="15">
        <v>30</v>
      </c>
      <c r="P13" s="16">
        <f t="shared" si="1"/>
        <v>88.699999999999989</v>
      </c>
      <c r="Q13" s="15">
        <v>35.299999999999997</v>
      </c>
      <c r="R13" s="15">
        <v>53.4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>
        <f t="shared" si="7"/>
        <v>33.999999999999986</v>
      </c>
      <c r="AD13" s="22">
        <f t="shared" si="8"/>
        <v>0.62157221206581326</v>
      </c>
      <c r="AE13" s="11"/>
    </row>
    <row r="14" spans="1:31" x14ac:dyDescent="0.2">
      <c r="A14" s="4" t="s">
        <v>28</v>
      </c>
      <c r="B14" s="14">
        <v>12908.7</v>
      </c>
      <c r="C14" s="14">
        <f t="shared" si="3"/>
        <v>2066.52</v>
      </c>
      <c r="D14" s="14">
        <f>SUM(D15:D19)</f>
        <v>969</v>
      </c>
      <c r="E14" s="14">
        <f t="shared" ref="E14:O14" si="12">SUM(E15:E19)</f>
        <v>1097.52</v>
      </c>
      <c r="F14" s="14">
        <f t="shared" si="12"/>
        <v>950.3</v>
      </c>
      <c r="G14" s="14">
        <f t="shared" si="12"/>
        <v>693.1</v>
      </c>
      <c r="H14" s="14">
        <f t="shared" si="12"/>
        <v>1078.3999999999999</v>
      </c>
      <c r="I14" s="14">
        <f t="shared" si="12"/>
        <v>858.2</v>
      </c>
      <c r="J14" s="14">
        <f t="shared" si="12"/>
        <v>1007.9000000000001</v>
      </c>
      <c r="K14" s="14">
        <f t="shared" si="12"/>
        <v>1389.9999999999998</v>
      </c>
      <c r="L14" s="14">
        <f t="shared" si="12"/>
        <v>1021.7000000000002</v>
      </c>
      <c r="M14" s="14">
        <f t="shared" si="12"/>
        <v>1237.7</v>
      </c>
      <c r="N14" s="14">
        <f t="shared" si="12"/>
        <v>1099.7999999999997</v>
      </c>
      <c r="O14" s="14">
        <f t="shared" si="12"/>
        <v>1439.6000000000001</v>
      </c>
      <c r="P14" s="14">
        <f t="shared" si="1"/>
        <v>2400.3000000000002</v>
      </c>
      <c r="Q14" s="14">
        <f>SUM(Q15:Q19)</f>
        <v>1303.4000000000001</v>
      </c>
      <c r="R14" s="14">
        <f t="shared" ref="R14:AB14" si="13">SUM(R15:R19)</f>
        <v>1096.9000000000001</v>
      </c>
      <c r="S14" s="14">
        <f t="shared" si="13"/>
        <v>0</v>
      </c>
      <c r="T14" s="14">
        <f t="shared" si="13"/>
        <v>0</v>
      </c>
      <c r="U14" s="14">
        <f t="shared" si="13"/>
        <v>0</v>
      </c>
      <c r="V14" s="14">
        <f t="shared" si="13"/>
        <v>0</v>
      </c>
      <c r="W14" s="14">
        <f t="shared" si="13"/>
        <v>0</v>
      </c>
      <c r="X14" s="14">
        <f t="shared" si="13"/>
        <v>0</v>
      </c>
      <c r="Y14" s="14">
        <f t="shared" si="13"/>
        <v>0</v>
      </c>
      <c r="Z14" s="14">
        <f t="shared" si="13"/>
        <v>0</v>
      </c>
      <c r="AA14" s="14">
        <f t="shared" si="13"/>
        <v>0</v>
      </c>
      <c r="AB14" s="14">
        <f t="shared" si="13"/>
        <v>0</v>
      </c>
      <c r="AC14" s="14">
        <f t="shared" si="7"/>
        <v>333.7800000000002</v>
      </c>
      <c r="AD14" s="21">
        <f t="shared" si="8"/>
        <v>0.16151791417455441</v>
      </c>
      <c r="AE14" s="11"/>
    </row>
    <row r="15" spans="1:31" x14ac:dyDescent="0.2">
      <c r="A15" s="5" t="s">
        <v>29</v>
      </c>
      <c r="B15" s="18">
        <v>6687.7</v>
      </c>
      <c r="C15" s="15">
        <f t="shared" si="3"/>
        <v>1139.5999999999999</v>
      </c>
      <c r="D15" s="15">
        <v>477</v>
      </c>
      <c r="E15" s="15">
        <v>662.6</v>
      </c>
      <c r="F15" s="15">
        <v>492.70000000000005</v>
      </c>
      <c r="G15" s="15">
        <v>302.89999999999986</v>
      </c>
      <c r="H15" s="15">
        <v>454.1</v>
      </c>
      <c r="I15" s="15">
        <v>421</v>
      </c>
      <c r="J15" s="15">
        <v>567.5</v>
      </c>
      <c r="K15" s="15">
        <v>856.39999999999986</v>
      </c>
      <c r="L15" s="15">
        <v>534.70000000000027</v>
      </c>
      <c r="M15" s="15">
        <v>768.69999999999982</v>
      </c>
      <c r="N15" s="15">
        <v>611</v>
      </c>
      <c r="O15" s="15">
        <v>836</v>
      </c>
      <c r="P15" s="18">
        <f t="shared" si="1"/>
        <v>1568.7</v>
      </c>
      <c r="Q15" s="15">
        <v>828.2</v>
      </c>
      <c r="R15" s="15">
        <v>740.5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>
        <f t="shared" si="7"/>
        <v>429.10000000000014</v>
      </c>
      <c r="AD15" s="22">
        <f t="shared" si="8"/>
        <v>0.37653562653562667</v>
      </c>
      <c r="AE15" s="11"/>
    </row>
    <row r="16" spans="1:31" x14ac:dyDescent="0.2">
      <c r="A16" s="5" t="s">
        <v>30</v>
      </c>
      <c r="B16" s="18">
        <v>837.6</v>
      </c>
      <c r="C16" s="15">
        <f t="shared" si="3"/>
        <v>198.9</v>
      </c>
      <c r="D16" s="15">
        <v>117</v>
      </c>
      <c r="E16" s="15">
        <v>81.900000000000006</v>
      </c>
      <c r="F16" s="15">
        <v>102.99999999999997</v>
      </c>
      <c r="G16" s="15">
        <v>47.800000000000011</v>
      </c>
      <c r="H16" s="15">
        <v>123.19999999999999</v>
      </c>
      <c r="I16" s="15">
        <v>64.300000000000068</v>
      </c>
      <c r="J16" s="15">
        <v>127</v>
      </c>
      <c r="K16" s="15">
        <v>107.5</v>
      </c>
      <c r="L16" s="15">
        <v>85.599999999999909</v>
      </c>
      <c r="M16" s="15">
        <v>156.20000000000005</v>
      </c>
      <c r="N16" s="15">
        <v>49.799999999999955</v>
      </c>
      <c r="O16" s="15">
        <v>87.400000000000091</v>
      </c>
      <c r="P16" s="18">
        <f t="shared" si="1"/>
        <v>123.9</v>
      </c>
      <c r="Q16" s="15">
        <v>107.7</v>
      </c>
      <c r="R16" s="15">
        <v>16.2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>
        <f t="shared" si="7"/>
        <v>-75</v>
      </c>
      <c r="AD16" s="22">
        <f t="shared" si="8"/>
        <v>-0.37707390648567118</v>
      </c>
      <c r="AE16" s="11"/>
    </row>
    <row r="17" spans="1:31" x14ac:dyDescent="0.2">
      <c r="A17" s="5" t="s">
        <v>31</v>
      </c>
      <c r="B17" s="18">
        <v>650.19999999999993</v>
      </c>
      <c r="C17" s="15">
        <f t="shared" si="3"/>
        <v>42.02000000000001</v>
      </c>
      <c r="D17" s="15">
        <v>42</v>
      </c>
      <c r="E17" s="15">
        <v>2.0000000000010232E-2</v>
      </c>
      <c r="F17" s="15">
        <v>144.19999999999999</v>
      </c>
      <c r="G17" s="15">
        <v>105.00000000000003</v>
      </c>
      <c r="H17" s="15">
        <v>138.59999999999997</v>
      </c>
      <c r="I17" s="15">
        <v>87.800000000000011</v>
      </c>
      <c r="J17" s="15">
        <v>93.100000000000023</v>
      </c>
      <c r="K17" s="15">
        <v>0</v>
      </c>
      <c r="L17" s="15">
        <v>92</v>
      </c>
      <c r="M17" s="15">
        <v>0</v>
      </c>
      <c r="N17" s="15">
        <v>92.399999999999977</v>
      </c>
      <c r="O17" s="15">
        <v>71</v>
      </c>
      <c r="P17" s="18">
        <f t="shared" si="1"/>
        <v>31</v>
      </c>
      <c r="Q17" s="15">
        <v>12</v>
      </c>
      <c r="R17" s="15">
        <v>19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>
        <f t="shared" si="7"/>
        <v>-11.02000000000001</v>
      </c>
      <c r="AD17" s="22">
        <f t="shared" si="8"/>
        <v>-0.26225606853879124</v>
      </c>
      <c r="AE17" s="11"/>
    </row>
    <row r="18" spans="1:31" x14ac:dyDescent="0.2">
      <c r="A18" s="5" t="s">
        <v>32</v>
      </c>
      <c r="B18" s="18">
        <v>2986.8</v>
      </c>
      <c r="C18" s="15">
        <f t="shared" si="3"/>
        <v>402.2</v>
      </c>
      <c r="D18" s="15">
        <v>210</v>
      </c>
      <c r="E18" s="15">
        <v>192.2</v>
      </c>
      <c r="F18" s="15">
        <v>88.800000000000011</v>
      </c>
      <c r="G18" s="15">
        <v>113.20000000000002</v>
      </c>
      <c r="H18" s="15">
        <v>210.60000000000002</v>
      </c>
      <c r="I18" s="15">
        <v>199.59999999999991</v>
      </c>
      <c r="J18" s="15">
        <v>148.90000000000009</v>
      </c>
      <c r="K18" s="15">
        <v>252.89999999999986</v>
      </c>
      <c r="L18" s="15">
        <v>183.40000000000009</v>
      </c>
      <c r="M18" s="15">
        <v>179.70000000000005</v>
      </c>
      <c r="N18" s="15">
        <v>201.5</v>
      </c>
      <c r="O18" s="15">
        <v>255.20000000000005</v>
      </c>
      <c r="P18" s="18">
        <f t="shared" si="1"/>
        <v>339.7</v>
      </c>
      <c r="Q18" s="15">
        <v>177.1</v>
      </c>
      <c r="R18" s="15">
        <v>162.6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>
        <f t="shared" si="7"/>
        <v>-62.5</v>
      </c>
      <c r="AD18" s="22">
        <f t="shared" si="8"/>
        <v>-0.15539532570860268</v>
      </c>
      <c r="AE18" s="11"/>
    </row>
    <row r="19" spans="1:31" x14ac:dyDescent="0.2">
      <c r="A19" s="5" t="s">
        <v>33</v>
      </c>
      <c r="B19" s="18">
        <v>1746.4</v>
      </c>
      <c r="C19" s="15">
        <f t="shared" si="3"/>
        <v>283.8</v>
      </c>
      <c r="D19" s="15">
        <v>123</v>
      </c>
      <c r="E19" s="15">
        <v>160.80000000000001</v>
      </c>
      <c r="F19" s="15">
        <v>121.59999999999997</v>
      </c>
      <c r="G19" s="15">
        <v>124.20000000000005</v>
      </c>
      <c r="H19" s="15">
        <v>151.89999999999998</v>
      </c>
      <c r="I19" s="15">
        <v>85.5</v>
      </c>
      <c r="J19" s="15">
        <v>71.399999999999977</v>
      </c>
      <c r="K19" s="15">
        <v>173.20000000000005</v>
      </c>
      <c r="L19" s="15">
        <v>125.99999999999989</v>
      </c>
      <c r="M19" s="15">
        <v>133.10000000000014</v>
      </c>
      <c r="N19" s="15">
        <v>145.09999999999991</v>
      </c>
      <c r="O19" s="15">
        <v>190</v>
      </c>
      <c r="P19" s="18">
        <f t="shared" si="1"/>
        <v>337</v>
      </c>
      <c r="Q19" s="15">
        <v>178.4</v>
      </c>
      <c r="R19" s="15">
        <v>158.6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>
        <f t="shared" si="7"/>
        <v>53.199999999999989</v>
      </c>
      <c r="AD19" s="22">
        <f t="shared" si="8"/>
        <v>0.1874559548978153</v>
      </c>
      <c r="AE19" s="11"/>
    </row>
    <row r="20" spans="1:31" x14ac:dyDescent="0.2">
      <c r="A20" s="4" t="s">
        <v>34</v>
      </c>
      <c r="B20" s="14">
        <v>14513.8</v>
      </c>
      <c r="C20" s="14">
        <f t="shared" si="3"/>
        <v>2218.6999999999998</v>
      </c>
      <c r="D20" s="14">
        <f>SUM(D21:D24)</f>
        <v>1038</v>
      </c>
      <c r="E20" s="14">
        <f t="shared" ref="E20:O20" si="14">SUM(E21:E24)</f>
        <v>1180.7</v>
      </c>
      <c r="F20" s="14">
        <f t="shared" si="14"/>
        <v>1252.9999999999998</v>
      </c>
      <c r="G20" s="14">
        <f t="shared" si="14"/>
        <v>1137.1999999999998</v>
      </c>
      <c r="H20" s="14">
        <f t="shared" si="14"/>
        <v>1240.7000000000005</v>
      </c>
      <c r="I20" s="14">
        <f t="shared" si="14"/>
        <v>1113.3999999999999</v>
      </c>
      <c r="J20" s="14">
        <f t="shared" si="14"/>
        <v>1312.6999999999998</v>
      </c>
      <c r="K20" s="14">
        <f t="shared" si="14"/>
        <v>1033.3000000000009</v>
      </c>
      <c r="L20" s="14">
        <f t="shared" si="14"/>
        <v>1157.9999999999991</v>
      </c>
      <c r="M20" s="14">
        <f t="shared" si="14"/>
        <v>1153.1000000000004</v>
      </c>
      <c r="N20" s="14">
        <f t="shared" si="14"/>
        <v>1241.3999999999996</v>
      </c>
      <c r="O20" s="14">
        <f t="shared" si="14"/>
        <v>900.48400000000026</v>
      </c>
      <c r="P20" s="14">
        <f t="shared" si="1"/>
        <v>1944.3000000000002</v>
      </c>
      <c r="Q20" s="14">
        <f>SUM(Q21:Q24)</f>
        <v>1116.1000000000001</v>
      </c>
      <c r="R20" s="14">
        <f t="shared" ref="R20:AB20" si="15">SUM(R21:R24)</f>
        <v>828.19999999999993</v>
      </c>
      <c r="S20" s="14">
        <f t="shared" si="15"/>
        <v>0</v>
      </c>
      <c r="T20" s="14">
        <f t="shared" si="15"/>
        <v>0</v>
      </c>
      <c r="U20" s="14">
        <f t="shared" si="15"/>
        <v>0</v>
      </c>
      <c r="V20" s="14">
        <f t="shared" si="15"/>
        <v>0</v>
      </c>
      <c r="W20" s="14">
        <f t="shared" si="15"/>
        <v>0</v>
      </c>
      <c r="X20" s="14">
        <f t="shared" si="15"/>
        <v>0</v>
      </c>
      <c r="Y20" s="14">
        <f t="shared" si="15"/>
        <v>0</v>
      </c>
      <c r="Z20" s="14">
        <f t="shared" si="15"/>
        <v>0</v>
      </c>
      <c r="AA20" s="14">
        <f t="shared" si="15"/>
        <v>0</v>
      </c>
      <c r="AB20" s="14">
        <f t="shared" si="15"/>
        <v>0</v>
      </c>
      <c r="AC20" s="14">
        <f t="shared" si="7"/>
        <v>-274.39999999999964</v>
      </c>
      <c r="AD20" s="21">
        <f t="shared" si="8"/>
        <v>-0.12367602650200553</v>
      </c>
      <c r="AE20" s="11"/>
    </row>
    <row r="21" spans="1:31" x14ac:dyDescent="0.2">
      <c r="A21" s="5" t="s">
        <v>35</v>
      </c>
      <c r="B21" s="18">
        <v>12756.8</v>
      </c>
      <c r="C21" s="15">
        <f t="shared" si="3"/>
        <v>1958.9</v>
      </c>
      <c r="D21" s="15">
        <v>906</v>
      </c>
      <c r="E21" s="18">
        <v>1052.9000000000001</v>
      </c>
      <c r="F21" s="15">
        <v>1044.9999999999998</v>
      </c>
      <c r="G21" s="15">
        <v>974.3</v>
      </c>
      <c r="H21" s="15">
        <v>1046.6000000000004</v>
      </c>
      <c r="I21" s="15">
        <v>924.69999999999982</v>
      </c>
      <c r="J21" s="15">
        <v>1147.5999999999999</v>
      </c>
      <c r="K21" s="15">
        <v>888.90000000000077</v>
      </c>
      <c r="L21" s="15">
        <v>1022.899999999999</v>
      </c>
      <c r="M21" s="15">
        <v>992.2000000000005</v>
      </c>
      <c r="N21" s="15">
        <v>1024.3999999999999</v>
      </c>
      <c r="O21" s="15">
        <v>715.47000000000025</v>
      </c>
      <c r="P21" s="18">
        <f t="shared" si="1"/>
        <v>1680.3000000000002</v>
      </c>
      <c r="Q21" s="15">
        <v>962.90000000000009</v>
      </c>
      <c r="R21" s="18">
        <v>717.4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>
        <f t="shared" si="7"/>
        <v>-278.59999999999991</v>
      </c>
      <c r="AD21" s="22">
        <f t="shared" si="8"/>
        <v>-0.14222267599162791</v>
      </c>
      <c r="AE21" s="11"/>
    </row>
    <row r="22" spans="1:31" x14ac:dyDescent="0.2">
      <c r="A22" s="5" t="s">
        <v>36</v>
      </c>
      <c r="B22" s="18">
        <v>580.4</v>
      </c>
      <c r="C22" s="15">
        <f t="shared" si="3"/>
        <v>60.5</v>
      </c>
      <c r="D22" s="15">
        <v>30</v>
      </c>
      <c r="E22" s="15">
        <v>30.5</v>
      </c>
      <c r="F22" s="15">
        <v>57.900000000000006</v>
      </c>
      <c r="G22" s="15">
        <v>44.599999999999994</v>
      </c>
      <c r="H22" s="15">
        <v>59.300000000000011</v>
      </c>
      <c r="I22" s="15">
        <v>65.900000000000006</v>
      </c>
      <c r="J22" s="15">
        <v>66.599999999999966</v>
      </c>
      <c r="K22" s="15">
        <v>47.300000000000011</v>
      </c>
      <c r="L22" s="15">
        <v>49.100000000000023</v>
      </c>
      <c r="M22" s="15">
        <v>52.599999999999966</v>
      </c>
      <c r="N22" s="15">
        <v>64.800000000000068</v>
      </c>
      <c r="O22" s="15">
        <v>65.599999999999909</v>
      </c>
      <c r="P22" s="18">
        <f t="shared" si="1"/>
        <v>55.8</v>
      </c>
      <c r="Q22" s="15">
        <v>34</v>
      </c>
      <c r="R22" s="15">
        <v>21.8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>
        <f t="shared" si="7"/>
        <v>-4.7000000000000028</v>
      </c>
      <c r="AD22" s="22">
        <f t="shared" si="8"/>
        <v>-7.7685950413223182E-2</v>
      </c>
      <c r="AE22" s="11"/>
    </row>
    <row r="23" spans="1:31" x14ac:dyDescent="0.2">
      <c r="A23" s="5" t="s">
        <v>37</v>
      </c>
      <c r="B23" s="18">
        <v>1104.0999999999999</v>
      </c>
      <c r="C23" s="15">
        <f t="shared" si="3"/>
        <v>182.7</v>
      </c>
      <c r="D23" s="15">
        <v>88</v>
      </c>
      <c r="E23" s="15">
        <v>94.7</v>
      </c>
      <c r="F23" s="15">
        <v>142.29999999999998</v>
      </c>
      <c r="G23" s="15">
        <v>97.199999999999989</v>
      </c>
      <c r="H23" s="15">
        <v>98.600000000000051</v>
      </c>
      <c r="I23" s="15">
        <v>108.1</v>
      </c>
      <c r="J23" s="15">
        <v>94.59999999999998</v>
      </c>
      <c r="K23" s="15">
        <v>94.9</v>
      </c>
      <c r="L23" s="15">
        <v>85.999999999999972</v>
      </c>
      <c r="M23" s="15">
        <v>101.00000000000003</v>
      </c>
      <c r="N23" s="15">
        <v>133.59999999999997</v>
      </c>
      <c r="O23" s="15">
        <v>91.560000000000045</v>
      </c>
      <c r="P23" s="18">
        <f t="shared" si="1"/>
        <v>181.4</v>
      </c>
      <c r="Q23" s="15">
        <v>104.9</v>
      </c>
      <c r="R23" s="15">
        <v>76.5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>
        <f t="shared" si="7"/>
        <v>-1.2999999999999829</v>
      </c>
      <c r="AD23" s="22">
        <f t="shared" si="8"/>
        <v>-7.1154898741104707E-3</v>
      </c>
      <c r="AE23" s="11"/>
    </row>
    <row r="24" spans="1:31" x14ac:dyDescent="0.2">
      <c r="A24" s="5" t="s">
        <v>38</v>
      </c>
      <c r="B24" s="18">
        <v>72.5</v>
      </c>
      <c r="C24" s="15">
        <f t="shared" si="3"/>
        <v>16.600000000000001</v>
      </c>
      <c r="D24" s="15">
        <v>14</v>
      </c>
      <c r="E24" s="15">
        <v>2.6</v>
      </c>
      <c r="F24" s="15">
        <v>7.8000000000000025</v>
      </c>
      <c r="G24" s="15">
        <v>21.1</v>
      </c>
      <c r="H24" s="15">
        <v>36.199999999999996</v>
      </c>
      <c r="I24" s="15">
        <v>14.700000000000005</v>
      </c>
      <c r="J24" s="15">
        <v>3.8999999999999915</v>
      </c>
      <c r="K24" s="15">
        <v>2.2000000000000028</v>
      </c>
      <c r="L24" s="15">
        <v>0</v>
      </c>
      <c r="M24" s="15">
        <v>7.3000000000000007</v>
      </c>
      <c r="N24" s="15">
        <v>18.600000000000009</v>
      </c>
      <c r="O24" s="15">
        <v>27.853999999999992</v>
      </c>
      <c r="P24" s="18">
        <f t="shared" si="1"/>
        <v>26.8</v>
      </c>
      <c r="Q24" s="15">
        <v>14.3</v>
      </c>
      <c r="R24" s="15">
        <v>12.5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>
        <f t="shared" si="7"/>
        <v>10.199999999999999</v>
      </c>
      <c r="AD24" s="22">
        <f t="shared" si="8"/>
        <v>0.61445783132530107</v>
      </c>
      <c r="AE24" s="11"/>
    </row>
    <row r="25" spans="1:31" x14ac:dyDescent="0.2">
      <c r="A25" s="4" t="s">
        <v>39</v>
      </c>
      <c r="B25" s="14">
        <v>5332.15</v>
      </c>
      <c r="C25" s="14">
        <f t="shared" si="3"/>
        <v>857.2</v>
      </c>
      <c r="D25" s="14">
        <v>439</v>
      </c>
      <c r="E25" s="14">
        <f>E26+E27</f>
        <v>418.20000000000005</v>
      </c>
      <c r="F25" s="14">
        <v>483.4</v>
      </c>
      <c r="G25" s="14">
        <v>426.8</v>
      </c>
      <c r="H25" s="14">
        <v>488.10000000000008</v>
      </c>
      <c r="I25" s="14">
        <v>456.30000000000007</v>
      </c>
      <c r="J25" s="14">
        <v>469.99999999999983</v>
      </c>
      <c r="K25" s="14">
        <v>423.40000000000009</v>
      </c>
      <c r="L25" s="14">
        <v>455.50000000000017</v>
      </c>
      <c r="M25" s="14">
        <v>384.09999999999985</v>
      </c>
      <c r="N25" s="14">
        <v>383.69999999999982</v>
      </c>
      <c r="O25" s="14">
        <v>523.54899999999998</v>
      </c>
      <c r="P25" s="14">
        <f t="shared" si="1"/>
        <v>860.7</v>
      </c>
      <c r="Q25" s="14">
        <f>Q26+Q27</f>
        <v>450.5</v>
      </c>
      <c r="R25" s="14">
        <f t="shared" ref="R25:AB25" si="16">R26+R27</f>
        <v>410.2</v>
      </c>
      <c r="S25" s="14">
        <f t="shared" si="16"/>
        <v>0</v>
      </c>
      <c r="T25" s="14">
        <f t="shared" si="16"/>
        <v>0</v>
      </c>
      <c r="U25" s="14">
        <f t="shared" si="16"/>
        <v>0</v>
      </c>
      <c r="V25" s="14">
        <f t="shared" si="16"/>
        <v>0</v>
      </c>
      <c r="W25" s="14">
        <f t="shared" si="16"/>
        <v>0</v>
      </c>
      <c r="X25" s="14">
        <f t="shared" si="16"/>
        <v>0</v>
      </c>
      <c r="Y25" s="14">
        <f t="shared" si="16"/>
        <v>0</v>
      </c>
      <c r="Z25" s="14">
        <f t="shared" si="16"/>
        <v>0</v>
      </c>
      <c r="AA25" s="14">
        <f t="shared" si="16"/>
        <v>0</v>
      </c>
      <c r="AB25" s="14">
        <f t="shared" si="16"/>
        <v>0</v>
      </c>
      <c r="AC25" s="14">
        <f t="shared" si="7"/>
        <v>3.5</v>
      </c>
      <c r="AD25" s="21">
        <f t="shared" si="8"/>
        <v>4.0830611292580494E-3</v>
      </c>
      <c r="AE25" s="11"/>
    </row>
    <row r="26" spans="1:31" x14ac:dyDescent="0.2">
      <c r="A26" s="6" t="s">
        <v>40</v>
      </c>
      <c r="B26" s="16">
        <v>4624.1000000000004</v>
      </c>
      <c r="C26" s="16">
        <f t="shared" si="3"/>
        <v>746.1</v>
      </c>
      <c r="D26" s="16">
        <v>391</v>
      </c>
      <c r="E26" s="16">
        <v>355.1</v>
      </c>
      <c r="F26" s="16">
        <v>440.09999999999997</v>
      </c>
      <c r="G26" s="16">
        <v>382.3</v>
      </c>
      <c r="H26" s="16">
        <v>439.40000000000009</v>
      </c>
      <c r="I26" s="16">
        <v>405.1</v>
      </c>
      <c r="J26" s="16">
        <v>399.19999999999982</v>
      </c>
      <c r="K26" s="16">
        <v>351.40000000000009</v>
      </c>
      <c r="L26" s="16">
        <v>381.80000000000018</v>
      </c>
      <c r="M26" s="16">
        <v>326.09999999999991</v>
      </c>
      <c r="N26" s="16">
        <v>322.69999999999982</v>
      </c>
      <c r="O26" s="16">
        <v>469.64899999999989</v>
      </c>
      <c r="P26" s="16">
        <f t="shared" si="1"/>
        <v>752.2</v>
      </c>
      <c r="Q26" s="16">
        <f>[18]объемы!$AE$28+[18]объемы!$AE$29</f>
        <v>396.2</v>
      </c>
      <c r="R26" s="16">
        <v>356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5">
        <f t="shared" si="7"/>
        <v>6.1000000000000227</v>
      </c>
      <c r="AD26" s="22">
        <f t="shared" si="8"/>
        <v>8.17584774158963E-3</v>
      </c>
      <c r="AE26" s="11"/>
    </row>
    <row r="27" spans="1:31" x14ac:dyDescent="0.2">
      <c r="A27" s="6" t="s">
        <v>41</v>
      </c>
      <c r="B27" s="16">
        <v>708.05</v>
      </c>
      <c r="C27" s="16">
        <f t="shared" si="3"/>
        <v>111.1</v>
      </c>
      <c r="D27" s="16">
        <v>48</v>
      </c>
      <c r="E27" s="16">
        <v>63.1</v>
      </c>
      <c r="F27" s="16">
        <v>43.300000000000011</v>
      </c>
      <c r="G27" s="16">
        <v>44.5</v>
      </c>
      <c r="H27" s="16">
        <v>48.699999999999989</v>
      </c>
      <c r="I27" s="16">
        <v>51.200000000000017</v>
      </c>
      <c r="J27" s="16">
        <v>70.800000000000011</v>
      </c>
      <c r="K27" s="16">
        <v>72</v>
      </c>
      <c r="L27" s="16">
        <v>73.699999999999989</v>
      </c>
      <c r="M27" s="16">
        <v>57.999999999999943</v>
      </c>
      <c r="N27" s="16">
        <v>61</v>
      </c>
      <c r="O27" s="16">
        <v>53.900000000000091</v>
      </c>
      <c r="P27" s="16">
        <f t="shared" si="1"/>
        <v>108.5</v>
      </c>
      <c r="Q27" s="16">
        <f>[18]объемы!$AE$30</f>
        <v>54.3</v>
      </c>
      <c r="R27" s="16">
        <v>54.2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5">
        <f t="shared" si="7"/>
        <v>-2.5999999999999943</v>
      </c>
      <c r="AD27" s="22">
        <f t="shared" si="8"/>
        <v>-2.3402340234023353E-2</v>
      </c>
      <c r="AE27" s="11"/>
    </row>
    <row r="28" spans="1:31" x14ac:dyDescent="0.2">
      <c r="A28" s="9" t="s">
        <v>42</v>
      </c>
      <c r="B28" s="15">
        <v>483.84000000000003</v>
      </c>
      <c r="C28" s="15">
        <f t="shared" si="3"/>
        <v>81.3</v>
      </c>
      <c r="D28" s="15">
        <v>42</v>
      </c>
      <c r="E28" s="15">
        <f>E29+E30</f>
        <v>39.299999999999997</v>
      </c>
      <c r="F28" s="15">
        <v>46.300000000000004</v>
      </c>
      <c r="G28" s="15">
        <v>39</v>
      </c>
      <c r="H28" s="15">
        <v>42.7</v>
      </c>
      <c r="I28" s="15">
        <v>40.599999999999994</v>
      </c>
      <c r="J28" s="15">
        <v>41.4</v>
      </c>
      <c r="K28" s="15">
        <v>37.20000000000001</v>
      </c>
      <c r="L28" s="15">
        <v>39.099999999999987</v>
      </c>
      <c r="M28" s="15">
        <v>32.899999999999991</v>
      </c>
      <c r="N28" s="15">
        <v>35.000000000000014</v>
      </c>
      <c r="O28" s="15">
        <v>49.999999999999986</v>
      </c>
      <c r="P28" s="15">
        <f t="shared" si="1"/>
        <v>84.236999999999995</v>
      </c>
      <c r="Q28" s="15">
        <f>Q29+Q30</f>
        <v>44.337000000000003</v>
      </c>
      <c r="R28" s="15">
        <f t="shared" ref="R28:AB28" si="17">R29+R30</f>
        <v>39.9</v>
      </c>
      <c r="S28" s="15">
        <f t="shared" si="17"/>
        <v>0</v>
      </c>
      <c r="T28" s="15">
        <f t="shared" si="17"/>
        <v>0</v>
      </c>
      <c r="U28" s="15">
        <f t="shared" si="17"/>
        <v>0</v>
      </c>
      <c r="V28" s="15">
        <f t="shared" si="17"/>
        <v>0</v>
      </c>
      <c r="W28" s="15">
        <f t="shared" si="17"/>
        <v>0</v>
      </c>
      <c r="X28" s="15">
        <f t="shared" si="17"/>
        <v>0</v>
      </c>
      <c r="Y28" s="15">
        <f t="shared" si="17"/>
        <v>0</v>
      </c>
      <c r="Z28" s="15">
        <f t="shared" si="17"/>
        <v>0</v>
      </c>
      <c r="AA28" s="15">
        <f t="shared" si="17"/>
        <v>0</v>
      </c>
      <c r="AB28" s="15">
        <f t="shared" si="17"/>
        <v>0</v>
      </c>
      <c r="AC28" s="15">
        <f t="shared" si="7"/>
        <v>2.9369999999999976</v>
      </c>
      <c r="AD28" s="22">
        <f t="shared" si="8"/>
        <v>3.6125461254612516E-2</v>
      </c>
      <c r="AE28" s="11"/>
    </row>
    <row r="29" spans="1:31" x14ac:dyDescent="0.2">
      <c r="A29" s="6" t="s">
        <v>43</v>
      </c>
      <c r="B29" s="16">
        <v>380.14</v>
      </c>
      <c r="C29" s="16">
        <f t="shared" si="3"/>
        <v>64.7</v>
      </c>
      <c r="D29" s="15">
        <v>35</v>
      </c>
      <c r="E29" s="16">
        <v>29.7</v>
      </c>
      <c r="F29" s="16">
        <v>40.400000000000006</v>
      </c>
      <c r="G29" s="15">
        <v>31.9</v>
      </c>
      <c r="H29" s="16">
        <v>36.300000000000004</v>
      </c>
      <c r="I29" s="16">
        <v>34.899999999999991</v>
      </c>
      <c r="J29" s="16">
        <v>31.299999999999997</v>
      </c>
      <c r="K29" s="16">
        <v>26.800000000000011</v>
      </c>
      <c r="L29" s="16">
        <v>28.999999999999986</v>
      </c>
      <c r="M29" s="16">
        <v>25.5</v>
      </c>
      <c r="N29" s="16">
        <v>26.100000000000009</v>
      </c>
      <c r="O29" s="16">
        <v>42.199999999999989</v>
      </c>
      <c r="P29" s="16">
        <f t="shared" si="1"/>
        <v>66.137</v>
      </c>
      <c r="Q29" s="15">
        <f>[18]объемы!$AE$76+[18]объемы!$AE$77</f>
        <v>35.137</v>
      </c>
      <c r="R29" s="16">
        <v>31</v>
      </c>
      <c r="S29" s="16"/>
      <c r="T29" s="15"/>
      <c r="U29" s="16"/>
      <c r="V29" s="16"/>
      <c r="W29" s="16"/>
      <c r="X29" s="16"/>
      <c r="Y29" s="16"/>
      <c r="Z29" s="16"/>
      <c r="AA29" s="16"/>
      <c r="AB29" s="16"/>
      <c r="AC29" s="15">
        <f t="shared" si="7"/>
        <v>1.4369999999999976</v>
      </c>
      <c r="AD29" s="22">
        <f t="shared" si="8"/>
        <v>2.2210200927356996E-2</v>
      </c>
      <c r="AE29" s="11"/>
    </row>
    <row r="30" spans="1:31" x14ac:dyDescent="0.2">
      <c r="A30" s="6" t="s">
        <v>44</v>
      </c>
      <c r="B30" s="16">
        <v>103.7</v>
      </c>
      <c r="C30" s="16">
        <f t="shared" si="3"/>
        <v>17</v>
      </c>
      <c r="D30" s="16">
        <v>7.4</v>
      </c>
      <c r="E30" s="16">
        <v>9.6</v>
      </c>
      <c r="F30" s="16">
        <v>5.8999999999999986</v>
      </c>
      <c r="G30" s="16">
        <v>7.1000000000000014</v>
      </c>
      <c r="H30" s="16">
        <v>6.3999999999999986</v>
      </c>
      <c r="I30" s="16">
        <v>5.7000000000000028</v>
      </c>
      <c r="J30" s="16">
        <v>10.100000000000001</v>
      </c>
      <c r="K30" s="16">
        <v>10.399999999999999</v>
      </c>
      <c r="L30" s="16">
        <v>10.100000000000001</v>
      </c>
      <c r="M30" s="16">
        <v>7.3999999999999915</v>
      </c>
      <c r="N30" s="16">
        <v>8.9000000000000057</v>
      </c>
      <c r="O30" s="16">
        <v>7.7999999999999972</v>
      </c>
      <c r="P30" s="16">
        <f t="shared" si="1"/>
        <v>18.100000000000001</v>
      </c>
      <c r="Q30" s="16">
        <f>[18]объемы!$AE$78</f>
        <v>9.1999999999999993</v>
      </c>
      <c r="R30" s="16">
        <v>8.9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5">
        <f t="shared" si="7"/>
        <v>1.1000000000000014</v>
      </c>
      <c r="AD30" s="22">
        <f t="shared" si="8"/>
        <v>6.4705882352941266E-2</v>
      </c>
      <c r="AE30" s="11"/>
    </row>
    <row r="31" spans="1:31" x14ac:dyDescent="0.2">
      <c r="A31" s="4" t="s">
        <v>45</v>
      </c>
      <c r="B31" s="14">
        <v>463.15</v>
      </c>
      <c r="C31" s="14">
        <f t="shared" si="3"/>
        <v>71.7</v>
      </c>
      <c r="D31" s="14">
        <v>44</v>
      </c>
      <c r="E31" s="14">
        <v>27.7</v>
      </c>
      <c r="F31" s="14">
        <v>38.299999999999997</v>
      </c>
      <c r="G31" s="14">
        <v>22.900000000000006</v>
      </c>
      <c r="H31" s="14">
        <v>40.700000000000003</v>
      </c>
      <c r="I31" s="14">
        <v>22.099999999999998</v>
      </c>
      <c r="J31" s="14">
        <v>28.1</v>
      </c>
      <c r="K31" s="14">
        <v>32.09999999999998</v>
      </c>
      <c r="L31" s="14">
        <v>22.100000000000005</v>
      </c>
      <c r="M31" s="14">
        <v>37.100000000000009</v>
      </c>
      <c r="N31" s="14">
        <v>30.999999999999993</v>
      </c>
      <c r="O31" s="14">
        <v>25.370000000000005</v>
      </c>
      <c r="P31" s="14">
        <f t="shared" si="1"/>
        <v>27.700000000000003</v>
      </c>
      <c r="Q31" s="14">
        <v>13.4</v>
      </c>
      <c r="R31" s="14">
        <v>14.3</v>
      </c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>
        <f t="shared" si="7"/>
        <v>-44</v>
      </c>
      <c r="AD31" s="21">
        <f t="shared" si="8"/>
        <v>-0.61366806136680607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2017-03-14T10:54:26Z</dcterms:modified>
</cp:coreProperties>
</file>