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рот_07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W11" i="1" l="1"/>
  <c r="W31" i="1"/>
  <c r="W29" i="1"/>
  <c r="W26" i="1"/>
  <c r="W10" i="1"/>
  <c r="W21" i="1"/>
  <c r="J21" i="1"/>
  <c r="J9" i="1"/>
  <c r="J6" i="1"/>
  <c r="J11" i="1" l="1"/>
  <c r="C21" i="1"/>
  <c r="J28" i="1"/>
  <c r="C28" i="1" s="1"/>
  <c r="J25" i="1"/>
  <c r="C25" i="1" s="1"/>
  <c r="C31" i="1"/>
  <c r="C30" i="1"/>
  <c r="C29" i="1"/>
  <c r="C27" i="1"/>
  <c r="C26" i="1"/>
  <c r="C24" i="1"/>
  <c r="C23" i="1"/>
  <c r="C22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I25" i="1" l="1"/>
  <c r="I28" i="1"/>
  <c r="I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I5" i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C20" i="1" s="1"/>
  <c r="K20" i="1"/>
  <c r="L20" i="1"/>
  <c r="M20" i="1"/>
  <c r="N20" i="1"/>
  <c r="O20" i="1"/>
  <c r="D20" i="1"/>
  <c r="R14" i="1"/>
  <c r="S14" i="1"/>
  <c r="T14" i="1"/>
  <c r="U14" i="1"/>
  <c r="V14" i="1"/>
  <c r="W14" i="1"/>
  <c r="X14" i="1"/>
  <c r="Y14" i="1"/>
  <c r="Z14" i="1"/>
  <c r="AA14" i="1"/>
  <c r="AB14" i="1"/>
  <c r="Q14" i="1"/>
  <c r="E14" i="1"/>
  <c r="F14" i="1"/>
  <c r="G14" i="1"/>
  <c r="H14" i="1"/>
  <c r="I14" i="1"/>
  <c r="J14" i="1"/>
  <c r="K14" i="1"/>
  <c r="K4" i="1" s="1"/>
  <c r="L14" i="1"/>
  <c r="L4" i="1" s="1"/>
  <c r="M14" i="1"/>
  <c r="M4" i="1" s="1"/>
  <c r="N14" i="1"/>
  <c r="N4" i="1" s="1"/>
  <c r="O14" i="1"/>
  <c r="O4" i="1" s="1"/>
  <c r="D14" i="1"/>
  <c r="D4" i="1" s="1"/>
  <c r="W4" i="1" l="1"/>
  <c r="J4" i="1"/>
  <c r="C4" i="1" s="1"/>
  <c r="C14" i="1"/>
  <c r="I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<sst xmlns="http://schemas.openxmlformats.org/spreadsheetml/2006/main" count="58" uniqueCount="46">
  <si>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NCSP Group Cargo Turnover for 7M 2017, thousand tonnes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</si>
  <si>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</si>
  <si>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</si>
  <si>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</si>
  <si>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</si>
  <si>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</si>
  <si>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</si>
  <si>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</si>
  <si>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</si>
  <si>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</si>
  <si>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</si>
  <si>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</si>
  <si>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</si>
  <si>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</si>
  <si>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</si>
  <si>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</si>
  <si>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</si>
  <si>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</si>
  <si>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</si>
  <si>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</si>
  <si>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</si>
  <si>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</si>
  <si>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</si>
  <si>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</si>
  <si>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</si>
  <si>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</si>
  <si>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</si>
  <si>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</si>
  <si>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</si>
  <si>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</si>
  <si>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</si>
  <si>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</si>
  <si>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</si>
  <si>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</si>
  <si>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</si>
  <si>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</si>
  <si>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</si>
  <si>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</si>
  <si>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</si>
  <si>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</si>
  <si>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</si>
  <si>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7M 2016</t>
  </si>
  <si>
    <t>7M 2017</t>
  </si>
  <si>
    <t>Change thsnd tonnes</t>
  </si>
  <si>
    <t>Change %</t>
  </si>
  <si>
    <t>12M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</si>
</sst>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B1" activePane="topRight" state="frozen"/>
      <selection pane="topRight" activeCell="B4" sqref="B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0" width="10.7109375" style="2" customWidth="1"/>
    <col min="11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3" width="10.7109375" style="2" customWidth="1"/>
    <col min="24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0</v>
      </c>
    </row>
    <row r="3" spans="1:31" s="10" customFormat="1" ht="30.75" customHeight="1" x14ac:dyDescent="0.2">
      <c r="A3" s="23"/>
      <c r="B3" s="19" t="s">
        <v>45</v>
      </c>
      <c r="C3" s="19" t="s">
        <v>41</v>
      </c>
      <c r="D3" s="24" t="s">
        <v>29</v>
      </c>
      <c r="E3" s="24" t="s">
        <v>30</v>
      </c>
      <c r="F3" s="24" t="s">
        <v>31</v>
      </c>
      <c r="G3" s="24" t="s">
        <v>32</v>
      </c>
      <c r="H3" s="24" t="s">
        <v>33</v>
      </c>
      <c r="I3" s="24" t="s">
        <v>34</v>
      </c>
      <c r="J3" s="24" t="s">
        <v>35</v>
      </c>
      <c r="K3" s="24" t="s">
        <v>36</v>
      </c>
      <c r="L3" s="24" t="s">
        <v>37</v>
      </c>
      <c r="M3" s="24" t="s">
        <v>38</v>
      </c>
      <c r="N3" s="24" t="s">
        <v>39</v>
      </c>
      <c r="O3" s="24" t="s">
        <v>40</v>
      </c>
      <c r="P3" s="19" t="s">
        <v>42</v>
      </c>
      <c r="Q3" s="24" t="s">
        <v>29</v>
      </c>
      <c r="R3" s="24" t="s">
        <v>30</v>
      </c>
      <c r="S3" s="24" t="s">
        <v>31</v>
      </c>
      <c r="T3" s="24" t="s">
        <v>32</v>
      </c>
      <c r="U3" s="24" t="s">
        <v>33</v>
      </c>
      <c r="V3" s="24" t="s">
        <v>34</v>
      </c>
      <c r="W3" s="24" t="s">
        <v>35</v>
      </c>
      <c r="X3" s="24" t="s">
        <v>36</v>
      </c>
      <c r="Y3" s="24" t="s">
        <v>37</v>
      </c>
      <c r="Z3" s="24" t="s">
        <v>38</v>
      </c>
      <c r="AA3" s="24" t="s">
        <v>39</v>
      </c>
      <c r="AB3" s="24" t="s">
        <v>40</v>
      </c>
      <c r="AC3" s="12" t="s">
        <v>43</v>
      </c>
      <c r="AD3" s="12" t="s">
        <v>44</v>
      </c>
    </row>
    <row r="4" spans="1:31" x14ac:dyDescent="0.2">
      <c r="A4" s="3" t="s">
        <v>1</v>
      </c>
      <c r="B4" s="13">
        <v>146912</v>
      </c>
      <c r="C4" s="13">
        <f>SUM(D4:J4)</f>
        <v>86101.32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11702.300000000001</v>
      </c>
      <c r="K4" s="13">
        <f t="shared" si="0"/>
        <v>11243.230000000001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85202.986527000001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11124</v>
      </c>
      <c r="X4" s="13">
        <f t="shared" si="2"/>
        <v>0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-898.33347300000605</v>
      </c>
      <c r="AD4" s="20">
        <f>AC4/C4</f>
        <v>-1.0433446002918491E-2</v>
      </c>
      <c r="AE4" s="11"/>
    </row>
    <row r="5" spans="1:31" x14ac:dyDescent="0.2">
      <c r="A5" s="4" t="s">
        <v>2</v>
      </c>
      <c r="B5" s="14">
        <v>113694</v>
      </c>
      <c r="C5" s="14">
        <f t="shared" ref="C5:C31" si="3">SUM(D5:J5)</f>
        <v>67256.500000000015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8364.43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64542.966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8160.9000000000005</v>
      </c>
      <c r="X5" s="14">
        <f t="shared" si="6"/>
        <v>0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-2713.5340000000142</v>
      </c>
      <c r="AD5" s="21">
        <f t="shared" ref="AD5:AD31" si="8">AC5/C5</f>
        <v>-4.0346048337335627E-2</v>
      </c>
      <c r="AE5" s="11"/>
    </row>
    <row r="6" spans="1:31" x14ac:dyDescent="0.2">
      <c r="A6" s="5" t="s">
        <v>3</v>
      </c>
      <c r="B6" s="15">
        <v>81117.109999999986</v>
      </c>
      <c r="C6" s="15">
        <f t="shared" si="3"/>
        <v>47603</v>
      </c>
      <c r="D6" s="15">
        <f>D8+D7</f>
        <v>6531</v>
      </c>
      <c r="E6" s="15">
        <f t="shared" ref="E6:J6" si="9">E7+E8</f>
        <v>6150.9</v>
      </c>
      <c r="F6" s="15">
        <f t="shared" si="9"/>
        <v>7091</v>
      </c>
      <c r="G6" s="15">
        <f t="shared" si="9"/>
        <v>7508.2999999999993</v>
      </c>
      <c r="H6" s="15">
        <f t="shared" si="9"/>
        <v>7152.7999999999993</v>
      </c>
      <c r="I6" s="15">
        <f t="shared" si="9"/>
        <v>6602</v>
      </c>
      <c r="J6" s="15">
        <f t="shared" si="9"/>
        <v>6567</v>
      </c>
      <c r="K6" s="15">
        <v>5913.3300000000017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45103.199999999997</v>
      </c>
      <c r="Q6" s="15">
        <f>Q7+Q8</f>
        <v>6633</v>
      </c>
      <c r="R6" s="15">
        <f t="shared" ref="R6:AB6" si="10">R7+R8</f>
        <v>6111.7</v>
      </c>
      <c r="S6" s="15">
        <f t="shared" si="10"/>
        <v>6844.0999999999995</v>
      </c>
      <c r="T6" s="15">
        <f t="shared" si="10"/>
        <v>7358.9</v>
      </c>
      <c r="U6" s="15">
        <f t="shared" si="10"/>
        <v>7126.6</v>
      </c>
      <c r="V6" s="15">
        <f t="shared" si="10"/>
        <v>5342.7</v>
      </c>
      <c r="W6" s="15">
        <f t="shared" si="10"/>
        <v>5686.2000000000007</v>
      </c>
      <c r="X6" s="15">
        <f t="shared" si="10"/>
        <v>0</v>
      </c>
      <c r="Y6" s="15">
        <f t="shared" si="10"/>
        <v>0</v>
      </c>
      <c r="Z6" s="15">
        <f t="shared" si="10"/>
        <v>0</v>
      </c>
      <c r="AA6" s="15">
        <f t="shared" si="10"/>
        <v>0</v>
      </c>
      <c r="AB6" s="15">
        <f t="shared" si="10"/>
        <v>0</v>
      </c>
      <c r="AC6" s="15">
        <f t="shared" si="7"/>
        <v>-2499.8000000000029</v>
      </c>
      <c r="AD6" s="22">
        <f t="shared" si="8"/>
        <v>-5.2513497048505407E-2</v>
      </c>
      <c r="AE6" s="11"/>
    </row>
    <row r="7" spans="1:31" s="7" customFormat="1" x14ac:dyDescent="0.2">
      <c r="A7" s="6" t="s">
        <v>4</v>
      </c>
      <c r="B7" s="16">
        <v>30438.199999999997</v>
      </c>
      <c r="C7" s="16">
        <f t="shared" si="3"/>
        <v>18441.900000000001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2359</v>
      </c>
      <c r="K7" s="16">
        <v>2505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17992.8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>
        <v>2480.9</v>
      </c>
      <c r="X7" s="16"/>
      <c r="Y7" s="16"/>
      <c r="Z7" s="16"/>
      <c r="AA7" s="16"/>
      <c r="AB7" s="16"/>
      <c r="AC7" s="15">
        <f t="shared" si="7"/>
        <v>-449.10000000000218</v>
      </c>
      <c r="AD7" s="22">
        <f t="shared" si="8"/>
        <v>-2.4352154604460611E-2</v>
      </c>
      <c r="AE7" s="11"/>
    </row>
    <row r="8" spans="1:31" s="7" customFormat="1" x14ac:dyDescent="0.2">
      <c r="A8" s="6" t="s">
        <v>5</v>
      </c>
      <c r="B8" s="16">
        <v>50678.909999999996</v>
      </c>
      <c r="C8" s="16">
        <f t="shared" si="3"/>
        <v>29161.1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4208</v>
      </c>
      <c r="K8" s="16">
        <v>3408.3300000000017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27110.400000000001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>
        <v>3205.3</v>
      </c>
      <c r="X8" s="16"/>
      <c r="Y8" s="16"/>
      <c r="Z8" s="16"/>
      <c r="AA8" s="16"/>
      <c r="AB8" s="16"/>
      <c r="AC8" s="15">
        <f t="shared" si="7"/>
        <v>-2050.6999999999971</v>
      </c>
      <c r="AD8" s="22">
        <f t="shared" si="8"/>
        <v>-7.0323135958519981E-2</v>
      </c>
      <c r="AE8" s="11"/>
    </row>
    <row r="9" spans="1:31" x14ac:dyDescent="0.2">
      <c r="A9" s="5" t="s">
        <v>6</v>
      </c>
      <c r="B9" s="17">
        <v>31688.5</v>
      </c>
      <c r="C9" s="15">
        <f t="shared" si="3"/>
        <v>19147.199999999997</v>
      </c>
      <c r="D9" s="15">
        <f>D10+D11</f>
        <v>2831</v>
      </c>
      <c r="E9" s="15">
        <f t="shared" ref="E9:F9" si="11">E10+E11</f>
        <v>2928.6000000000004</v>
      </c>
      <c r="F9" s="15">
        <f t="shared" si="11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f>J10+J11</f>
        <v>2362.6</v>
      </c>
      <c r="K9" s="15">
        <v>2370.4999999999982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18779.065999999999</v>
      </c>
      <c r="Q9" s="15">
        <f>Q10+Q11</f>
        <v>3039.7</v>
      </c>
      <c r="R9" s="15">
        <f t="shared" ref="R9:AB9" si="12">R10+R11</f>
        <v>2561.8000000000002</v>
      </c>
      <c r="S9" s="15">
        <f t="shared" si="12"/>
        <v>3106.702378</v>
      </c>
      <c r="T9" s="15">
        <f t="shared" si="12"/>
        <v>2707.2636219999995</v>
      </c>
      <c r="U9" s="15">
        <f t="shared" si="12"/>
        <v>2526.6000000000004</v>
      </c>
      <c r="V9" s="15">
        <f t="shared" si="12"/>
        <v>2411.6</v>
      </c>
      <c r="W9" s="15">
        <f t="shared" si="12"/>
        <v>2425.3999999999996</v>
      </c>
      <c r="X9" s="15">
        <f t="shared" si="12"/>
        <v>0</v>
      </c>
      <c r="Y9" s="15">
        <f t="shared" si="12"/>
        <v>0</v>
      </c>
      <c r="Z9" s="15">
        <f t="shared" si="12"/>
        <v>0</v>
      </c>
      <c r="AA9" s="15">
        <f t="shared" si="12"/>
        <v>0</v>
      </c>
      <c r="AB9" s="15">
        <f t="shared" si="12"/>
        <v>0</v>
      </c>
      <c r="AC9" s="15">
        <f t="shared" si="7"/>
        <v>-368.1339999999982</v>
      </c>
      <c r="AD9" s="22">
        <f t="shared" si="8"/>
        <v>-1.9226518759923032E-2</v>
      </c>
      <c r="AE9" s="11"/>
    </row>
    <row r="10" spans="1:31" s="7" customFormat="1" x14ac:dyDescent="0.2">
      <c r="A10" s="6" t="s">
        <v>7</v>
      </c>
      <c r="B10" s="16">
        <v>17901.07</v>
      </c>
      <c r="C10" s="16">
        <f t="shared" si="3"/>
        <v>10622.3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1402</v>
      </c>
      <c r="K10" s="16">
        <v>1231.32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10195.756000000001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>
        <f>459.4+246.4+9.4+346.6+175.7+5.1+59</f>
        <v>1301.5999999999999</v>
      </c>
      <c r="X10" s="16"/>
      <c r="Y10" s="16"/>
      <c r="Z10" s="16"/>
      <c r="AA10" s="16"/>
      <c r="AB10" s="16"/>
      <c r="AC10" s="15">
        <f t="shared" si="7"/>
        <v>-426.54399999999805</v>
      </c>
      <c r="AD10" s="22">
        <f t="shared" si="8"/>
        <v>-4.0155521873793627E-2</v>
      </c>
      <c r="AE10" s="11"/>
    </row>
    <row r="11" spans="1:31" s="7" customFormat="1" x14ac:dyDescent="0.2">
      <c r="A11" s="6" t="s">
        <v>8</v>
      </c>
      <c r="B11" s="16">
        <v>13787.430000000002</v>
      </c>
      <c r="C11" s="16">
        <f t="shared" si="3"/>
        <v>8527.5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f>957.8+2.8</f>
        <v>960.59999999999991</v>
      </c>
      <c r="K11" s="16">
        <v>1139.1799999999985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8583.31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>
        <f>1121.1+2.7</f>
        <v>1123.8</v>
      </c>
      <c r="X11" s="16"/>
      <c r="Y11" s="16"/>
      <c r="Z11" s="16"/>
      <c r="AA11" s="16"/>
      <c r="AB11" s="16"/>
      <c r="AC11" s="15">
        <f t="shared" si="7"/>
        <v>55.809999999999491</v>
      </c>
      <c r="AD11" s="22">
        <f t="shared" si="8"/>
        <v>6.5447082966871286E-3</v>
      </c>
      <c r="AE11" s="11"/>
    </row>
    <row r="12" spans="1:31" x14ac:dyDescent="0.2">
      <c r="A12" s="5" t="s">
        <v>9</v>
      </c>
      <c r="B12" s="16">
        <v>715.5</v>
      </c>
      <c r="C12" s="15">
        <f t="shared" si="3"/>
        <v>371.9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68.3</v>
      </c>
      <c r="K12" s="15">
        <v>80.600000000000023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3">SUM(Q12:AB12)</f>
        <v>382.79999999999995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>
        <v>27</v>
      </c>
      <c r="X12" s="15"/>
      <c r="Y12" s="15"/>
      <c r="Z12" s="15"/>
      <c r="AA12" s="15"/>
      <c r="AB12" s="15"/>
      <c r="AC12" s="15">
        <f t="shared" si="7"/>
        <v>10.899999999999977</v>
      </c>
      <c r="AD12" s="22">
        <f t="shared" si="8"/>
        <v>2.9308954019897762E-2</v>
      </c>
      <c r="AE12" s="11"/>
    </row>
    <row r="13" spans="1:31" x14ac:dyDescent="0.2">
      <c r="A13" s="5" t="s">
        <v>10</v>
      </c>
      <c r="B13" s="16">
        <v>172.1</v>
      </c>
      <c r="C13" s="15">
        <f t="shared" si="3"/>
        <v>134.19999999999999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0</v>
      </c>
      <c r="K13" s="15">
        <v>0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277.89999999999998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>
        <v>22.3</v>
      </c>
      <c r="X13" s="15"/>
      <c r="Y13" s="15"/>
      <c r="Z13" s="15"/>
      <c r="AA13" s="15"/>
      <c r="AB13" s="15"/>
      <c r="AC13" s="15">
        <f t="shared" si="7"/>
        <v>143.69999999999999</v>
      </c>
      <c r="AD13" s="22">
        <f t="shared" si="8"/>
        <v>1.0707898658718331</v>
      </c>
      <c r="AE13" s="11"/>
    </row>
    <row r="14" spans="1:31" x14ac:dyDescent="0.2">
      <c r="A14" s="4" t="s">
        <v>11</v>
      </c>
      <c r="B14" s="14">
        <v>12908.7</v>
      </c>
      <c r="C14" s="14">
        <f t="shared" si="3"/>
        <v>6514.42</v>
      </c>
      <c r="D14" s="14">
        <f>SUM(D15:D19)</f>
        <v>969</v>
      </c>
      <c r="E14" s="14">
        <f t="shared" ref="E14:O14" si="14">SUM(E15:E19)</f>
        <v>1097.52</v>
      </c>
      <c r="F14" s="14">
        <f t="shared" si="14"/>
        <v>1156.9000000000001</v>
      </c>
      <c r="G14" s="14">
        <f t="shared" si="14"/>
        <v>888.5</v>
      </c>
      <c r="H14" s="14">
        <f t="shared" si="14"/>
        <v>851.60000000000014</v>
      </c>
      <c r="I14" s="14">
        <f t="shared" si="14"/>
        <v>546.4</v>
      </c>
      <c r="J14" s="14">
        <f t="shared" si="14"/>
        <v>1004.5000000000001</v>
      </c>
      <c r="K14" s="14">
        <f t="shared" si="14"/>
        <v>1389.9999999999998</v>
      </c>
      <c r="L14" s="14">
        <f t="shared" si="14"/>
        <v>1021.7000000000002</v>
      </c>
      <c r="M14" s="14">
        <f t="shared" si="14"/>
        <v>1237.7</v>
      </c>
      <c r="N14" s="14">
        <f t="shared" si="14"/>
        <v>1099.7999999999997</v>
      </c>
      <c r="O14" s="14">
        <f t="shared" si="14"/>
        <v>1439.6000000000001</v>
      </c>
      <c r="P14" s="14">
        <f t="shared" si="1"/>
        <v>8651.1</v>
      </c>
      <c r="Q14" s="14">
        <f>SUM(Q15:Q19)</f>
        <v>1303.4000000000001</v>
      </c>
      <c r="R14" s="14">
        <f t="shared" ref="R14:AB14" si="15">SUM(R15:R19)</f>
        <v>1096.9000000000001</v>
      </c>
      <c r="S14" s="14">
        <f t="shared" si="15"/>
        <v>1490.7</v>
      </c>
      <c r="T14" s="14">
        <f t="shared" si="15"/>
        <v>1476.3999999999999</v>
      </c>
      <c r="U14" s="14">
        <f t="shared" si="15"/>
        <v>1100.4000000000001</v>
      </c>
      <c r="V14" s="14">
        <f t="shared" si="15"/>
        <v>839.60000000000014</v>
      </c>
      <c r="W14" s="14">
        <f t="shared" si="15"/>
        <v>1343.7</v>
      </c>
      <c r="X14" s="14">
        <f t="shared" si="15"/>
        <v>0</v>
      </c>
      <c r="Y14" s="14">
        <f t="shared" si="15"/>
        <v>0</v>
      </c>
      <c r="Z14" s="14">
        <f t="shared" si="15"/>
        <v>0</v>
      </c>
      <c r="AA14" s="14">
        <f t="shared" si="15"/>
        <v>0</v>
      </c>
      <c r="AB14" s="14">
        <f t="shared" si="15"/>
        <v>0</v>
      </c>
      <c r="AC14" s="14">
        <f t="shared" si="7"/>
        <v>2136.6800000000003</v>
      </c>
      <c r="AD14" s="21">
        <f t="shared" si="8"/>
        <v>0.32799236156096784</v>
      </c>
      <c r="AE14" s="11"/>
    </row>
    <row r="15" spans="1:31" x14ac:dyDescent="0.2">
      <c r="A15" s="5" t="s">
        <v>12</v>
      </c>
      <c r="B15" s="18">
        <v>6687.7</v>
      </c>
      <c r="C15" s="15">
        <f t="shared" si="3"/>
        <v>2815.1999999999994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393.7</v>
      </c>
      <c r="K15" s="15">
        <v>856.39999999999986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5162.0999999999995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>
        <v>765.4</v>
      </c>
      <c r="X15" s="15"/>
      <c r="Y15" s="15"/>
      <c r="Z15" s="15"/>
      <c r="AA15" s="15"/>
      <c r="AB15" s="15"/>
      <c r="AC15" s="15">
        <f t="shared" si="7"/>
        <v>2346.9</v>
      </c>
      <c r="AD15" s="22">
        <f t="shared" si="8"/>
        <v>0.83365302642796268</v>
      </c>
      <c r="AE15" s="11"/>
    </row>
    <row r="16" spans="1:31" x14ac:dyDescent="0.2">
      <c r="A16" s="5" t="s">
        <v>13</v>
      </c>
      <c r="B16" s="18">
        <v>837.6</v>
      </c>
      <c r="C16" s="15">
        <f t="shared" si="3"/>
        <v>583.69999999999993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61.1</v>
      </c>
      <c r="K16" s="15">
        <v>107.5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511.9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>
        <v>72.7</v>
      </c>
      <c r="X16" s="15"/>
      <c r="Y16" s="15"/>
      <c r="Z16" s="15"/>
      <c r="AA16" s="15"/>
      <c r="AB16" s="15"/>
      <c r="AC16" s="15">
        <f t="shared" si="7"/>
        <v>-71.799999999999955</v>
      </c>
      <c r="AD16" s="22">
        <f t="shared" si="8"/>
        <v>-0.12300839472331671</v>
      </c>
      <c r="AE16" s="11"/>
    </row>
    <row r="17" spans="1:31" x14ac:dyDescent="0.2">
      <c r="A17" s="5" t="s">
        <v>14</v>
      </c>
      <c r="B17" s="18">
        <v>650.19999999999993</v>
      </c>
      <c r="C17" s="15">
        <f t="shared" si="3"/>
        <v>482.42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90.8</v>
      </c>
      <c r="K17" s="15">
        <v>0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205.6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>
        <v>54.4</v>
      </c>
      <c r="X17" s="15"/>
      <c r="Y17" s="15"/>
      <c r="Z17" s="15"/>
      <c r="AA17" s="15"/>
      <c r="AB17" s="15"/>
      <c r="AC17" s="15">
        <f t="shared" si="7"/>
        <v>-276.82000000000005</v>
      </c>
      <c r="AD17" s="22">
        <f t="shared" si="8"/>
        <v>-0.57381534762240383</v>
      </c>
      <c r="AE17" s="11"/>
    </row>
    <row r="18" spans="1:31" x14ac:dyDescent="0.2">
      <c r="A18" s="5" t="s">
        <v>15</v>
      </c>
      <c r="B18" s="18">
        <v>2986.8</v>
      </c>
      <c r="C18" s="15">
        <f t="shared" si="3"/>
        <v>1652.7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282.8</v>
      </c>
      <c r="K18" s="15">
        <v>252.89999999999986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1518.4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>
        <v>216.5</v>
      </c>
      <c r="X18" s="15"/>
      <c r="Y18" s="15"/>
      <c r="Z18" s="15"/>
      <c r="AA18" s="15"/>
      <c r="AB18" s="15"/>
      <c r="AC18" s="15">
        <f t="shared" si="7"/>
        <v>-134.29999999999995</v>
      </c>
      <c r="AD18" s="22">
        <f t="shared" si="8"/>
        <v>-8.126096690264413E-2</v>
      </c>
      <c r="AE18" s="11"/>
    </row>
    <row r="19" spans="1:31" x14ac:dyDescent="0.2">
      <c r="A19" s="5" t="s">
        <v>16</v>
      </c>
      <c r="B19" s="18">
        <v>1746.4</v>
      </c>
      <c r="C19" s="15">
        <f t="shared" si="3"/>
        <v>980.40000000000009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176.1</v>
      </c>
      <c r="K19" s="15">
        <v>173.20000000000005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1253.1000000000001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>
        <v>234.7</v>
      </c>
      <c r="X19" s="15"/>
      <c r="Y19" s="15"/>
      <c r="Z19" s="15"/>
      <c r="AA19" s="15"/>
      <c r="AB19" s="15"/>
      <c r="AC19" s="15">
        <f t="shared" si="7"/>
        <v>272.70000000000005</v>
      </c>
      <c r="AD19" s="22">
        <f t="shared" si="8"/>
        <v>0.27815177478580172</v>
      </c>
      <c r="AE19" s="11"/>
    </row>
    <row r="20" spans="1:31" x14ac:dyDescent="0.2">
      <c r="A20" s="4" t="s">
        <v>17</v>
      </c>
      <c r="B20" s="14">
        <v>14513.8</v>
      </c>
      <c r="C20" s="14">
        <f t="shared" si="3"/>
        <v>8920.6999999999989</v>
      </c>
      <c r="D20" s="14">
        <f>SUM(D21:D24)</f>
        <v>1038</v>
      </c>
      <c r="E20" s="14">
        <f t="shared" ref="E20:O20" si="16">SUM(E21:E24)</f>
        <v>1180.7</v>
      </c>
      <c r="F20" s="14">
        <f t="shared" si="16"/>
        <v>1310.8</v>
      </c>
      <c r="G20" s="14">
        <f t="shared" si="16"/>
        <v>1295.3999999999999</v>
      </c>
      <c r="H20" s="14">
        <f t="shared" si="16"/>
        <v>1396.3000000000002</v>
      </c>
      <c r="I20" s="14">
        <f t="shared" si="16"/>
        <v>1463.8999999999999</v>
      </c>
      <c r="J20" s="14">
        <f t="shared" si="16"/>
        <v>1235.6000000000001</v>
      </c>
      <c r="K20" s="14">
        <f t="shared" si="16"/>
        <v>1033.3000000000009</v>
      </c>
      <c r="L20" s="14">
        <f t="shared" si="16"/>
        <v>1157.9999999999991</v>
      </c>
      <c r="M20" s="14">
        <f t="shared" si="16"/>
        <v>1153.1000000000004</v>
      </c>
      <c r="N20" s="14">
        <f t="shared" si="16"/>
        <v>1241.3999999999996</v>
      </c>
      <c r="O20" s="14">
        <f t="shared" si="16"/>
        <v>900.48400000000026</v>
      </c>
      <c r="P20" s="14">
        <f t="shared" si="1"/>
        <v>8251.4605269999993</v>
      </c>
      <c r="Q20" s="14">
        <f>SUM(Q21:Q24)</f>
        <v>1116.1000000000001</v>
      </c>
      <c r="R20" s="14">
        <f t="shared" ref="R20:AB20" si="17">SUM(R21:R24)</f>
        <v>828.19999999999993</v>
      </c>
      <c r="S20" s="14">
        <f t="shared" si="17"/>
        <v>1364.860527</v>
      </c>
      <c r="T20" s="14">
        <f t="shared" si="17"/>
        <v>1041.2</v>
      </c>
      <c r="U20" s="14">
        <f t="shared" si="17"/>
        <v>1364.7999999999997</v>
      </c>
      <c r="V20" s="14">
        <f t="shared" si="17"/>
        <v>1360.4</v>
      </c>
      <c r="W20" s="14">
        <f t="shared" si="17"/>
        <v>1175.8999999999999</v>
      </c>
      <c r="X20" s="14">
        <f t="shared" si="17"/>
        <v>0</v>
      </c>
      <c r="Y20" s="14">
        <f t="shared" si="17"/>
        <v>0</v>
      </c>
      <c r="Z20" s="14">
        <f t="shared" si="17"/>
        <v>0</v>
      </c>
      <c r="AA20" s="14">
        <f t="shared" si="17"/>
        <v>0</v>
      </c>
      <c r="AB20" s="14">
        <f t="shared" si="17"/>
        <v>0</v>
      </c>
      <c r="AC20" s="14">
        <f t="shared" si="7"/>
        <v>-669.23947299999963</v>
      </c>
      <c r="AD20" s="21">
        <f t="shared" si="8"/>
        <v>-7.502095945385448E-2</v>
      </c>
      <c r="AE20" s="11"/>
    </row>
    <row r="21" spans="1:31" x14ac:dyDescent="0.2">
      <c r="A21" s="5" t="s">
        <v>18</v>
      </c>
      <c r="B21" s="18">
        <v>12756.8</v>
      </c>
      <c r="C21" s="15">
        <f t="shared" si="3"/>
        <v>7932.2999999999993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f>254.3+829.6</f>
        <v>1083.9000000000001</v>
      </c>
      <c r="K21" s="15">
        <v>888.90000000000077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7205.160527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>
        <f>830.1+184.1</f>
        <v>1014.2</v>
      </c>
      <c r="X21" s="15"/>
      <c r="Y21" s="15"/>
      <c r="Z21" s="15"/>
      <c r="AA21" s="15"/>
      <c r="AB21" s="15"/>
      <c r="AC21" s="15">
        <f t="shared" si="7"/>
        <v>-727.13947299999927</v>
      </c>
      <c r="AD21" s="22">
        <f t="shared" si="8"/>
        <v>-9.166817606494955E-2</v>
      </c>
      <c r="AE21" s="11"/>
    </row>
    <row r="22" spans="1:31" x14ac:dyDescent="0.2">
      <c r="A22" s="5" t="s">
        <v>19</v>
      </c>
      <c r="B22" s="18">
        <v>580.4</v>
      </c>
      <c r="C22" s="15">
        <f t="shared" si="3"/>
        <v>293.89999999999998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44.9</v>
      </c>
      <c r="K22" s="15">
        <v>47.300000000000011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204.49999999999997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>
        <v>35.6</v>
      </c>
      <c r="X22" s="15"/>
      <c r="Y22" s="15"/>
      <c r="Z22" s="15"/>
      <c r="AA22" s="15"/>
      <c r="AB22" s="15"/>
      <c r="AC22" s="15">
        <f t="shared" si="7"/>
        <v>-89.4</v>
      </c>
      <c r="AD22" s="22">
        <f t="shared" si="8"/>
        <v>-0.30418509697175916</v>
      </c>
      <c r="AE22" s="11"/>
    </row>
    <row r="23" spans="1:31" x14ac:dyDescent="0.2">
      <c r="A23" s="5" t="s">
        <v>20</v>
      </c>
      <c r="B23" s="18">
        <v>1104.0999999999999</v>
      </c>
      <c r="C23" s="15">
        <f t="shared" si="3"/>
        <v>662.9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106.5</v>
      </c>
      <c r="K23" s="15">
        <v>94.9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669.8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>
        <v>103.3</v>
      </c>
      <c r="X23" s="15"/>
      <c r="Y23" s="15"/>
      <c r="Z23" s="15"/>
      <c r="AA23" s="15"/>
      <c r="AB23" s="15"/>
      <c r="AC23" s="15">
        <f t="shared" si="7"/>
        <v>6.8999999999999773</v>
      </c>
      <c r="AD23" s="22">
        <f t="shared" si="8"/>
        <v>1.0408809775230015E-2</v>
      </c>
      <c r="AE23" s="11"/>
    </row>
    <row r="24" spans="1:31" x14ac:dyDescent="0.2">
      <c r="A24" s="5" t="s">
        <v>21</v>
      </c>
      <c r="B24" s="18">
        <v>72.5</v>
      </c>
      <c r="C24" s="15">
        <f t="shared" si="3"/>
        <v>31.6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0.3</v>
      </c>
      <c r="K24" s="15">
        <v>2.2000000000000028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172.00000000000003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>
        <v>22.8</v>
      </c>
      <c r="X24" s="15"/>
      <c r="Y24" s="15"/>
      <c r="Z24" s="15"/>
      <c r="AA24" s="15"/>
      <c r="AB24" s="15"/>
      <c r="AC24" s="15">
        <f t="shared" si="7"/>
        <v>140.40000000000003</v>
      </c>
      <c r="AD24" s="22">
        <f t="shared" si="8"/>
        <v>4.4430379746835449</v>
      </c>
      <c r="AE24" s="11"/>
    </row>
    <row r="25" spans="1:31" x14ac:dyDescent="0.2">
      <c r="A25" s="4" t="s">
        <v>22</v>
      </c>
      <c r="B25" s="14">
        <v>5332.15</v>
      </c>
      <c r="C25" s="14">
        <f t="shared" si="3"/>
        <v>3138.4999999999995</v>
      </c>
      <c r="D25" s="14">
        <v>439</v>
      </c>
      <c r="E25" s="14">
        <f>E26+E27</f>
        <v>418.20000000000005</v>
      </c>
      <c r="F25" s="14">
        <v>479</v>
      </c>
      <c r="G25" s="14">
        <f>G26+G27</f>
        <v>491.59999999999997</v>
      </c>
      <c r="H25" s="14">
        <f>H26+H27</f>
        <v>476.4</v>
      </c>
      <c r="I25" s="14">
        <f>I26+I27</f>
        <v>437.2</v>
      </c>
      <c r="J25" s="14">
        <f>J26+J27</f>
        <v>397.1</v>
      </c>
      <c r="K25" s="14">
        <v>423.40000000000009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3536.36</v>
      </c>
      <c r="Q25" s="14">
        <f>Q26+Q27</f>
        <v>450.5</v>
      </c>
      <c r="R25" s="14">
        <f t="shared" ref="R25:AB25" si="18">R26+R27</f>
        <v>410.2</v>
      </c>
      <c r="S25" s="14">
        <f t="shared" si="18"/>
        <v>548.46</v>
      </c>
      <c r="T25" s="14">
        <f t="shared" si="18"/>
        <v>557</v>
      </c>
      <c r="U25" s="14">
        <f t="shared" si="18"/>
        <v>587.9</v>
      </c>
      <c r="V25" s="14">
        <f t="shared" si="18"/>
        <v>569.5</v>
      </c>
      <c r="W25" s="14">
        <f t="shared" si="18"/>
        <v>412.8</v>
      </c>
      <c r="X25" s="14">
        <f t="shared" si="18"/>
        <v>0</v>
      </c>
      <c r="Y25" s="14">
        <f t="shared" si="18"/>
        <v>0</v>
      </c>
      <c r="Z25" s="14">
        <f t="shared" si="18"/>
        <v>0</v>
      </c>
      <c r="AA25" s="14">
        <f t="shared" si="18"/>
        <v>0</v>
      </c>
      <c r="AB25" s="14">
        <f t="shared" si="18"/>
        <v>0</v>
      </c>
      <c r="AC25" s="14">
        <f t="shared" si="7"/>
        <v>397.86000000000058</v>
      </c>
      <c r="AD25" s="21">
        <f t="shared" si="8"/>
        <v>0.1267675641229889</v>
      </c>
      <c r="AE25" s="11"/>
    </row>
    <row r="26" spans="1:31" x14ac:dyDescent="0.2">
      <c r="A26" s="6" t="s">
        <v>23</v>
      </c>
      <c r="B26" s="16">
        <v>4624.1000000000004</v>
      </c>
      <c r="C26" s="16">
        <f t="shared" si="3"/>
        <v>2734.1000000000004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332</v>
      </c>
      <c r="K26" s="16">
        <v>351.40000000000009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2983.9599999999996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>
        <f>153+182.6</f>
        <v>335.6</v>
      </c>
      <c r="X26" s="16"/>
      <c r="Y26" s="16"/>
      <c r="Z26" s="16"/>
      <c r="AA26" s="16"/>
      <c r="AB26" s="16"/>
      <c r="AC26" s="15">
        <f t="shared" si="7"/>
        <v>249.85999999999922</v>
      </c>
      <c r="AD26" s="22">
        <f t="shared" si="8"/>
        <v>9.1386562305694446E-2</v>
      </c>
      <c r="AE26" s="11"/>
    </row>
    <row r="27" spans="1:31" x14ac:dyDescent="0.2">
      <c r="A27" s="6" t="s">
        <v>24</v>
      </c>
      <c r="B27" s="16">
        <v>708.05</v>
      </c>
      <c r="C27" s="16">
        <f t="shared" si="3"/>
        <v>403.9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65.099999999999994</v>
      </c>
      <c r="K27" s="16">
        <v>72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552.4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>
        <v>77.2</v>
      </c>
      <c r="X27" s="16"/>
      <c r="Y27" s="16"/>
      <c r="Z27" s="16"/>
      <c r="AA27" s="16"/>
      <c r="AB27" s="16"/>
      <c r="AC27" s="15">
        <f t="shared" si="7"/>
        <v>148.5</v>
      </c>
      <c r="AD27" s="22">
        <f t="shared" si="8"/>
        <v>0.3676652636791285</v>
      </c>
      <c r="AE27" s="11"/>
    </row>
    <row r="28" spans="1:31" x14ac:dyDescent="0.2">
      <c r="A28" s="9" t="s">
        <v>25</v>
      </c>
      <c r="B28" s="15">
        <v>483.84000000000003</v>
      </c>
      <c r="C28" s="16">
        <f t="shared" si="3"/>
        <v>286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f>34</f>
        <v>34</v>
      </c>
      <c r="K28" s="15">
        <v>37.20000000000001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353.95699999999999</v>
      </c>
      <c r="Q28" s="15">
        <f>Q29+Q30</f>
        <v>44.337000000000003</v>
      </c>
      <c r="R28" s="15">
        <f t="shared" ref="R28:AB28" si="19">R29+R30</f>
        <v>39.9</v>
      </c>
      <c r="S28" s="15">
        <f t="shared" si="19"/>
        <v>54.22</v>
      </c>
      <c r="T28" s="15">
        <f t="shared" si="19"/>
        <v>54</v>
      </c>
      <c r="U28" s="15">
        <f t="shared" si="19"/>
        <v>59.5</v>
      </c>
      <c r="V28" s="15">
        <f t="shared" si="19"/>
        <v>58.5</v>
      </c>
      <c r="W28" s="15">
        <f t="shared" si="19"/>
        <v>43.5</v>
      </c>
      <c r="X28" s="15">
        <f t="shared" si="19"/>
        <v>0</v>
      </c>
      <c r="Y28" s="15">
        <f t="shared" si="19"/>
        <v>0</v>
      </c>
      <c r="Z28" s="15">
        <f t="shared" si="19"/>
        <v>0</v>
      </c>
      <c r="AA28" s="15">
        <f t="shared" si="19"/>
        <v>0</v>
      </c>
      <c r="AB28" s="15">
        <f t="shared" si="19"/>
        <v>0</v>
      </c>
      <c r="AC28" s="15">
        <f t="shared" si="7"/>
        <v>67.956999999999994</v>
      </c>
      <c r="AD28" s="22">
        <f t="shared" si="8"/>
        <v>0.2376118881118881</v>
      </c>
      <c r="AE28" s="11"/>
    </row>
    <row r="29" spans="1:31" x14ac:dyDescent="0.2">
      <c r="A29" s="6" t="s">
        <v>26</v>
      </c>
      <c r="B29" s="16">
        <v>380.14</v>
      </c>
      <c r="C29" s="16">
        <f t="shared" si="3"/>
        <v>225.8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25</v>
      </c>
      <c r="K29" s="16">
        <v>26.800000000000011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259.25700000000001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>
        <f>13.6+16.6</f>
        <v>30.200000000000003</v>
      </c>
      <c r="X29" s="16"/>
      <c r="Y29" s="16"/>
      <c r="Z29" s="16"/>
      <c r="AA29" s="16"/>
      <c r="AB29" s="16"/>
      <c r="AC29" s="15">
        <f t="shared" si="7"/>
        <v>33.456999999999994</v>
      </c>
      <c r="AD29" s="22">
        <f t="shared" si="8"/>
        <v>0.148170947741364</v>
      </c>
      <c r="AE29" s="11"/>
    </row>
    <row r="30" spans="1:31" x14ac:dyDescent="0.2">
      <c r="A30" s="6" t="s">
        <v>27</v>
      </c>
      <c r="B30" s="16">
        <v>103.7</v>
      </c>
      <c r="C30" s="16">
        <f t="shared" si="3"/>
        <v>54.500000000000007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9.1</v>
      </c>
      <c r="K30" s="16">
        <v>10.399999999999999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94.7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>
        <v>13.3</v>
      </c>
      <c r="X30" s="16"/>
      <c r="Y30" s="16"/>
      <c r="Z30" s="16"/>
      <c r="AA30" s="16"/>
      <c r="AB30" s="16"/>
      <c r="AC30" s="15">
        <f t="shared" si="7"/>
        <v>40.199999999999996</v>
      </c>
      <c r="AD30" s="22">
        <f t="shared" si="8"/>
        <v>0.73761467889908239</v>
      </c>
      <c r="AE30" s="11"/>
    </row>
    <row r="31" spans="1:31" x14ac:dyDescent="0.2">
      <c r="A31" s="4" t="s">
        <v>28</v>
      </c>
      <c r="B31" s="14">
        <v>463.15</v>
      </c>
      <c r="C31" s="14">
        <f t="shared" si="3"/>
        <v>271.2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67</v>
      </c>
      <c r="K31" s="14">
        <v>32.09999999999998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221.10000000000002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>
        <f>11.5+1.1+18.1</f>
        <v>30.700000000000003</v>
      </c>
      <c r="X31" s="14"/>
      <c r="Y31" s="14"/>
      <c r="Z31" s="14"/>
      <c r="AA31" s="14"/>
      <c r="AB31" s="14"/>
      <c r="AC31" s="14">
        <f t="shared" si="7"/>
        <v>-50.099999999999966</v>
      </c>
      <c r="AD31" s="21">
        <f t="shared" si="8"/>
        <v>-0.18473451327433615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2017-08-18T12:05:18Z</dcterms:modified>
</cp:coreProperties>
</file>