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7\Пресс_релизы_2017\Грузооборот_01_2017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AC31" i="1" l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B8" i="1"/>
  <c r="AB7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1" i="1"/>
  <c r="O8" i="1"/>
  <c r="O7" i="1"/>
  <c r="O6" i="1"/>
  <c r="P6" i="1" l="1"/>
  <c r="C6" i="1"/>
  <c r="P30" i="1" l="1"/>
  <c r="P29" i="1"/>
  <c r="P27" i="1"/>
  <c r="P26" i="1" l="1"/>
  <c r="O12" i="1" l="1"/>
  <c r="AB31" i="1"/>
  <c r="AB30" i="1"/>
  <c r="AB29" i="1"/>
  <c r="AB27" i="1"/>
  <c r="AB26" i="1"/>
  <c r="AB24" i="1"/>
  <c r="AB23" i="1"/>
  <c r="AB22" i="1"/>
  <c r="AB21" i="1"/>
  <c r="AB19" i="1"/>
  <c r="AB18" i="1"/>
  <c r="AB17" i="1"/>
  <c r="AB16" i="1"/>
  <c r="AB15" i="1"/>
  <c r="AB13" i="1"/>
  <c r="AB12" i="1"/>
  <c r="AB11" i="1"/>
  <c r="V5" i="1"/>
  <c r="V28" i="1"/>
  <c r="V25" i="1"/>
  <c r="V9" i="1"/>
  <c r="V6" i="1"/>
  <c r="N5" i="1"/>
  <c r="M5" i="1"/>
  <c r="L5" i="1"/>
  <c r="K5" i="1"/>
  <c r="J5" i="1"/>
  <c r="H5" i="1"/>
  <c r="G5" i="1"/>
  <c r="F5" i="1"/>
  <c r="E5" i="1"/>
  <c r="D5" i="1"/>
  <c r="C5" i="1"/>
  <c r="N4" i="1"/>
  <c r="M4" i="1"/>
  <c r="L4" i="1"/>
  <c r="K4" i="1"/>
  <c r="J4" i="1"/>
  <c r="I4" i="1"/>
  <c r="H4" i="1"/>
  <c r="G4" i="1"/>
  <c r="F4" i="1"/>
  <c r="E4" i="1"/>
  <c r="D4" i="1"/>
  <c r="Q20" i="1" l="1"/>
  <c r="R20" i="1"/>
  <c r="S20" i="1"/>
  <c r="T20" i="1"/>
  <c r="U20" i="1"/>
  <c r="V20" i="1"/>
  <c r="W20" i="1"/>
  <c r="X20" i="1"/>
  <c r="Y20" i="1"/>
  <c r="Z20" i="1"/>
  <c r="AA20" i="1"/>
  <c r="P20" i="1"/>
  <c r="D20" i="1"/>
  <c r="E20" i="1"/>
  <c r="F20" i="1"/>
  <c r="G20" i="1"/>
  <c r="H20" i="1"/>
  <c r="I20" i="1"/>
  <c r="J20" i="1"/>
  <c r="K20" i="1"/>
  <c r="L20" i="1"/>
  <c r="M20" i="1"/>
  <c r="N20" i="1"/>
  <c r="C20" i="1"/>
  <c r="Q14" i="1"/>
  <c r="R14" i="1"/>
  <c r="S14" i="1"/>
  <c r="T14" i="1"/>
  <c r="U14" i="1"/>
  <c r="V14" i="1"/>
  <c r="V4" i="1" s="1"/>
  <c r="W14" i="1"/>
  <c r="X14" i="1"/>
  <c r="Y14" i="1"/>
  <c r="Z14" i="1"/>
  <c r="AA14" i="1"/>
  <c r="P14" i="1"/>
  <c r="D14" i="1"/>
  <c r="E14" i="1"/>
  <c r="F14" i="1"/>
  <c r="G14" i="1"/>
  <c r="H14" i="1"/>
  <c r="I14" i="1"/>
  <c r="J14" i="1"/>
  <c r="K14" i="1"/>
  <c r="L14" i="1"/>
  <c r="M14" i="1"/>
  <c r="N14" i="1"/>
  <c r="C14" i="1"/>
  <c r="C4" i="1" l="1"/>
  <c r="AB20" i="1"/>
  <c r="AB14" i="1"/>
  <c r="AA9" i="1" l="1"/>
  <c r="Z9" i="1"/>
  <c r="Y9" i="1"/>
  <c r="X9" i="1"/>
  <c r="W9" i="1"/>
  <c r="U9" i="1"/>
  <c r="T9" i="1"/>
  <c r="S9" i="1"/>
  <c r="R9" i="1"/>
  <c r="AA28" i="1"/>
  <c r="Z28" i="1"/>
  <c r="Y28" i="1"/>
  <c r="X28" i="1"/>
  <c r="W28" i="1"/>
  <c r="U28" i="1"/>
  <c r="T28" i="1"/>
  <c r="S28" i="1"/>
  <c r="R28" i="1"/>
  <c r="AA25" i="1"/>
  <c r="Z25" i="1"/>
  <c r="Y25" i="1"/>
  <c r="X25" i="1"/>
  <c r="W25" i="1"/>
  <c r="U25" i="1"/>
  <c r="T25" i="1"/>
  <c r="S25" i="1"/>
  <c r="R25" i="1"/>
  <c r="AA6" i="1"/>
  <c r="Z6" i="1"/>
  <c r="Y6" i="1"/>
  <c r="X6" i="1"/>
  <c r="W6" i="1"/>
  <c r="U6" i="1"/>
  <c r="T6" i="1"/>
  <c r="S6" i="1"/>
  <c r="R6" i="1"/>
  <c r="AA5" i="1" l="1"/>
  <c r="AA4" i="1" s="1"/>
  <c r="S5" i="1"/>
  <c r="S4" i="1" s="1"/>
  <c r="W5" i="1"/>
  <c r="W4" i="1" s="1"/>
  <c r="T5" i="1"/>
  <c r="T4" i="1" s="1"/>
  <c r="X5" i="1"/>
  <c r="X4" i="1" s="1"/>
  <c r="Z5" i="1"/>
  <c r="Z4" i="1" s="1"/>
  <c r="U5" i="1"/>
  <c r="U4" i="1" s="1"/>
  <c r="Y5" i="1"/>
  <c r="Y4" i="1" s="1"/>
  <c r="Q6" i="1"/>
  <c r="Q28" i="1"/>
  <c r="Q25" i="1"/>
  <c r="Q9" i="1"/>
  <c r="R5" i="1"/>
  <c r="R4" i="1" s="1"/>
  <c r="Q5" i="1" l="1"/>
  <c r="Q4" i="1" s="1"/>
  <c r="P25" i="1"/>
  <c r="AB25" i="1" s="1"/>
  <c r="P28" i="1"/>
  <c r="AB28" i="1" l="1"/>
  <c r="AB6" i="1"/>
  <c r="P10" i="1" l="1"/>
  <c r="O10" i="1" l="1"/>
  <c r="AB10" i="1"/>
  <c r="P9" i="1"/>
  <c r="O9" i="1" l="1"/>
  <c r="P5" i="1"/>
  <c r="AB9" i="1"/>
  <c r="AB5" i="1" l="1"/>
  <c r="O5" i="1"/>
  <c r="P4" i="1"/>
  <c r="AB4" i="1" l="1"/>
  <c r="O4" i="1"/>
</calcChain>
</file>

<file path=xl/sharedStrings.xml><?xml version="1.0" encoding="utf-8"?>
<sst xmlns="http://schemas.openxmlformats.org/spreadsheetml/2006/main" count="55" uniqueCount="43">
  <si>
    <t>Change thsnd tonnes</t>
  </si>
  <si>
    <t>Change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</si>
  <si>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</si>
  <si>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</si>
  <si>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</si>
  <si>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</si>
  <si>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</si>
  <si>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</si>
  <si>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</si>
  <si>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</si>
  <si>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</si>
  <si>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</si>
  <si>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</si>
  <si>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</si>
  <si>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NCSP Group Cargo Turnover for 01M 2017, thousand tonnes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</si>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</sst>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</numFmts>
  <fonts count="5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70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75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27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81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169" fontId="0" fillId="0" borderId="0" xfId="800" applyNumberFormat="1" applyFont="1"/>
    <xf numFmtId="9" fontId="5" fillId="0" borderId="0" xfId="800" applyFont="1"/>
    <xf numFmtId="3" fontId="3" fillId="32" borderId="22" xfId="0" applyNumberFormat="1" applyFont="1" applyFill="1" applyBorder="1" applyAlignment="1">
      <alignment horizontal="center" vertical="center"/>
    </xf>
    <xf numFmtId="3" fontId="4" fillId="33" borderId="22" xfId="907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169" fontId="53" fillId="34" borderId="0" xfId="800" applyNumberFormat="1" applyFont="1" applyFill="1" applyBorder="1" applyAlignment="1">
      <alignment horizontal="center"/>
    </xf>
    <xf numFmtId="169" fontId="4" fillId="33" borderId="22" xfId="800" applyNumberFormat="1" applyFont="1" applyFill="1" applyBorder="1" applyAlignment="1">
      <alignment horizontal="center"/>
    </xf>
    <xf numFmtId="169" fontId="0" fillId="0" borderId="22" xfId="80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6-2017_&#1103;&#1085;&#1074;&#1072;&#1088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  <sheetName val="слайд"/>
      <sheetName val="грузооборот по портам"/>
    </sheetNames>
    <sheetDataSet>
      <sheetData sheetId="0">
        <row r="9">
          <cell r="AE9">
            <v>465.7</v>
          </cell>
        </row>
        <row r="10">
          <cell r="AE10">
            <v>302.7</v>
          </cell>
        </row>
        <row r="11">
          <cell r="AE11">
            <v>27.9</v>
          </cell>
        </row>
        <row r="14">
          <cell r="AE14">
            <v>563.1</v>
          </cell>
        </row>
        <row r="15">
          <cell r="AE15">
            <v>331</v>
          </cell>
        </row>
        <row r="17">
          <cell r="AE17">
            <v>6.3</v>
          </cell>
        </row>
        <row r="28">
          <cell r="AE28">
            <v>210</v>
          </cell>
        </row>
        <row r="29">
          <cell r="AE29">
            <v>186.2</v>
          </cell>
        </row>
        <row r="30">
          <cell r="AE30">
            <v>54.3</v>
          </cell>
        </row>
        <row r="76">
          <cell r="AE76">
            <v>16.337</v>
          </cell>
        </row>
        <row r="77">
          <cell r="AE77">
            <v>18.8</v>
          </cell>
        </row>
        <row r="78">
          <cell r="AE78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"/>
  <sheetViews>
    <sheetView tabSelected="1" zoomScaleNormal="100" zoomScaleSheetLayoutView="100" workbookViewId="0">
      <pane xSplit="1" topLeftCell="O1" activePane="topRight" state="frozen"/>
      <selection pane="topRight" activeCell="AF13" sqref="AF13"/>
    </sheetView>
  </sheetViews>
  <sheetFormatPr defaultRowHeight="12.75" outlineLevelCol="1" x14ac:dyDescent="0.2"/>
  <cols>
    <col min="1" max="1" width="40.85546875" customWidth="1"/>
    <col min="2" max="2" width="11.28515625" style="1" customWidth="1"/>
    <col min="3" max="3" width="10.7109375" style="2" customWidth="1"/>
    <col min="4" max="12" width="10.7109375" style="2" hidden="1" customWidth="1" outlineLevel="1"/>
    <col min="13" max="13" width="10.7109375" style="2" hidden="1" customWidth="1" outlineLevel="1" collapsed="1"/>
    <col min="14" max="14" width="10.7109375" style="2" hidden="1" customWidth="1" outlineLevel="1"/>
    <col min="15" max="15" width="10.7109375" style="1" customWidth="1" collapsed="1"/>
    <col min="16" max="16" width="10.7109375" style="2" customWidth="1"/>
    <col min="17" max="27" width="10.7109375" style="2" hidden="1" customWidth="1" outlineLevel="1"/>
    <col min="28" max="28" width="12.140625" style="2" customWidth="1" collapsed="1"/>
    <col min="29" max="29" width="12.140625" style="2" customWidth="1"/>
    <col min="30" max="30" width="12.42578125" customWidth="1"/>
    <col min="31" max="31" width="12.85546875" customWidth="1"/>
  </cols>
  <sheetData>
    <row r="1" spans="1:32" ht="23.25" x14ac:dyDescent="0.35">
      <c r="A1" s="8" t="s">
        <v>14</v>
      </c>
    </row>
    <row r="3" spans="1:32" s="10" customFormat="1" ht="30.75" customHeight="1" x14ac:dyDescent="0.2">
      <c r="A3" s="25"/>
      <c r="B3" s="21">
        <v>2016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21">
        <v>2017</v>
      </c>
      <c r="P3" s="26" t="s">
        <v>2</v>
      </c>
      <c r="Q3" s="26" t="s">
        <v>3</v>
      </c>
      <c r="R3" s="26" t="s">
        <v>4</v>
      </c>
      <c r="S3" s="26" t="s">
        <v>5</v>
      </c>
      <c r="T3" s="26" t="s">
        <v>6</v>
      </c>
      <c r="U3" s="26" t="s">
        <v>7</v>
      </c>
      <c r="V3" s="26" t="s">
        <v>8</v>
      </c>
      <c r="W3" s="26" t="s">
        <v>9</v>
      </c>
      <c r="X3" s="26" t="s">
        <v>10</v>
      </c>
      <c r="Y3" s="26" t="s">
        <v>11</v>
      </c>
      <c r="Z3" s="26" t="s">
        <v>12</v>
      </c>
      <c r="AA3" s="26" t="s">
        <v>13</v>
      </c>
      <c r="AB3" s="12" t="s">
        <v>0</v>
      </c>
      <c r="AC3" s="12" t="s">
        <v>1</v>
      </c>
    </row>
    <row r="4" spans="1:32" x14ac:dyDescent="0.2">
      <c r="A4" s="3" t="s">
        <v>15</v>
      </c>
      <c r="B4" s="15">
        <v>146912</v>
      </c>
      <c r="C4" s="15">
        <f>C5+C14+C20+C25+C31</f>
        <v>11909</v>
      </c>
      <c r="D4" s="15">
        <f t="shared" ref="D4:N4" si="0">D5+D14+D20+D25+D31</f>
        <v>10601.75</v>
      </c>
      <c r="E4" s="15">
        <f t="shared" si="0"/>
        <v>12356.46</v>
      </c>
      <c r="F4" s="15">
        <f t="shared" si="0"/>
        <v>11750.35</v>
      </c>
      <c r="G4" s="15">
        <f t="shared" si="0"/>
        <v>11307.490000000002</v>
      </c>
      <c r="H4" s="15">
        <f t="shared" si="0"/>
        <v>11501.869999999999</v>
      </c>
      <c r="I4" s="15">
        <f t="shared" si="0"/>
        <v>11816.800000000001</v>
      </c>
      <c r="J4" s="15">
        <f t="shared" si="0"/>
        <v>11243.230000000001</v>
      </c>
      <c r="K4" s="15">
        <f t="shared" si="0"/>
        <v>11416.38</v>
      </c>
      <c r="L4" s="15">
        <f t="shared" si="0"/>
        <v>12043.470000000005</v>
      </c>
      <c r="M4" s="15">
        <f t="shared" si="0"/>
        <v>11923.879999999994</v>
      </c>
      <c r="N4" s="15">
        <f t="shared" si="0"/>
        <v>11753.133000000003</v>
      </c>
      <c r="O4" s="15">
        <f t="shared" ref="O4:O31" si="1">SUM(P4:AA4)</f>
        <v>12669.5</v>
      </c>
      <c r="P4" s="15">
        <f>P5+P14+P20+P25+P31</f>
        <v>12669.5</v>
      </c>
      <c r="Q4" s="15">
        <f t="shared" ref="Q4:AA4" si="2">Q5+Q14+Q20+Q25+Q31</f>
        <v>0</v>
      </c>
      <c r="R4" s="15">
        <f t="shared" si="2"/>
        <v>0</v>
      </c>
      <c r="S4" s="15">
        <f t="shared" si="2"/>
        <v>0</v>
      </c>
      <c r="T4" s="15">
        <f t="shared" si="2"/>
        <v>0</v>
      </c>
      <c r="U4" s="15">
        <f t="shared" si="2"/>
        <v>0</v>
      </c>
      <c r="V4" s="15">
        <f t="shared" si="2"/>
        <v>0</v>
      </c>
      <c r="W4" s="15">
        <f t="shared" si="2"/>
        <v>0</v>
      </c>
      <c r="X4" s="15">
        <f t="shared" si="2"/>
        <v>0</v>
      </c>
      <c r="Y4" s="15">
        <f t="shared" si="2"/>
        <v>0</v>
      </c>
      <c r="Z4" s="15">
        <f t="shared" si="2"/>
        <v>0</v>
      </c>
      <c r="AA4" s="15">
        <f t="shared" si="2"/>
        <v>0</v>
      </c>
      <c r="AB4" s="15">
        <f>P4-C4</f>
        <v>760.5</v>
      </c>
      <c r="AC4" s="22">
        <f>AB4/C4</f>
        <v>6.385926610126795E-2</v>
      </c>
      <c r="AD4" s="11"/>
      <c r="AE4" s="13"/>
    </row>
    <row r="5" spans="1:32" x14ac:dyDescent="0.2">
      <c r="A5" s="4" t="s">
        <v>16</v>
      </c>
      <c r="B5" s="16">
        <v>113694</v>
      </c>
      <c r="C5" s="16">
        <f>C6+C9+C12+C13</f>
        <v>9419</v>
      </c>
      <c r="D5" s="16">
        <f t="shared" ref="D5:H5" si="3">D6+D9+D12+D13</f>
        <v>8479</v>
      </c>
      <c r="E5" s="16">
        <f t="shared" si="3"/>
        <v>9631.4600000000009</v>
      </c>
      <c r="F5" s="16">
        <f t="shared" si="3"/>
        <v>9470.3500000000022</v>
      </c>
      <c r="G5" s="16">
        <f t="shared" si="3"/>
        <v>8459.59</v>
      </c>
      <c r="H5" s="16">
        <f t="shared" si="3"/>
        <v>9051.869999999999</v>
      </c>
      <c r="I5" s="16">
        <v>8998.1</v>
      </c>
      <c r="J5" s="16">
        <f t="shared" ref="J5:N5" si="4">J6+J9+J12+J13</f>
        <v>8364.43</v>
      </c>
      <c r="K5" s="16">
        <f t="shared" si="4"/>
        <v>8759.08</v>
      </c>
      <c r="L5" s="16">
        <f t="shared" si="4"/>
        <v>9231.470000000003</v>
      </c>
      <c r="M5" s="16">
        <f t="shared" si="4"/>
        <v>9167.9799999999941</v>
      </c>
      <c r="N5" s="16">
        <f t="shared" si="4"/>
        <v>8864.1300000000028</v>
      </c>
      <c r="O5" s="16">
        <f t="shared" si="1"/>
        <v>9786.1</v>
      </c>
      <c r="P5" s="16">
        <f>P6+P9+P12+P13</f>
        <v>9786.1</v>
      </c>
      <c r="Q5" s="16">
        <f t="shared" ref="Q5:AA5" si="5">Q6+Q9+Q12+Q13</f>
        <v>0</v>
      </c>
      <c r="R5" s="16">
        <f t="shared" si="5"/>
        <v>0</v>
      </c>
      <c r="S5" s="16">
        <f t="shared" si="5"/>
        <v>0</v>
      </c>
      <c r="T5" s="16">
        <f t="shared" si="5"/>
        <v>0</v>
      </c>
      <c r="U5" s="16">
        <f t="shared" si="5"/>
        <v>0</v>
      </c>
      <c r="V5" s="16">
        <f t="shared" si="5"/>
        <v>0</v>
      </c>
      <c r="W5" s="16">
        <f t="shared" si="5"/>
        <v>0</v>
      </c>
      <c r="X5" s="16">
        <f t="shared" si="5"/>
        <v>0</v>
      </c>
      <c r="Y5" s="16">
        <f t="shared" si="5"/>
        <v>0</v>
      </c>
      <c r="Z5" s="16">
        <f t="shared" si="5"/>
        <v>0</v>
      </c>
      <c r="AA5" s="16">
        <f t="shared" si="5"/>
        <v>0</v>
      </c>
      <c r="AB5" s="16">
        <f t="shared" ref="AB5:AB31" si="6">P5-C5</f>
        <v>367.10000000000036</v>
      </c>
      <c r="AC5" s="23">
        <f t="shared" ref="AC5:AC31" si="7">AB5/C5</f>
        <v>3.8974413419683655E-2</v>
      </c>
      <c r="AD5" s="11"/>
      <c r="AE5" s="13"/>
    </row>
    <row r="6" spans="1:32" x14ac:dyDescent="0.2">
      <c r="A6" s="5" t="s">
        <v>17</v>
      </c>
      <c r="B6" s="17">
        <v>81117.109999999986</v>
      </c>
      <c r="C6" s="17">
        <f>C8+C7</f>
        <v>6531</v>
      </c>
      <c r="D6" s="17">
        <v>5797.08</v>
      </c>
      <c r="E6" s="17">
        <v>6484.65</v>
      </c>
      <c r="F6" s="17">
        <v>6515.5700000000015</v>
      </c>
      <c r="G6" s="17">
        <v>5842.1999999999989</v>
      </c>
      <c r="H6" s="17">
        <v>6320.09</v>
      </c>
      <c r="I6" s="17">
        <v>5893.0099999999984</v>
      </c>
      <c r="J6" s="17">
        <v>5913.3300000000017</v>
      </c>
      <c r="K6" s="17">
        <v>6335.07</v>
      </c>
      <c r="L6" s="17">
        <v>6553.2100000000028</v>
      </c>
      <c r="M6" s="17">
        <v>6445.6899999999951</v>
      </c>
      <c r="N6" s="17">
        <v>5880.0900000000038</v>
      </c>
      <c r="O6" s="17">
        <f t="shared" si="1"/>
        <v>6633</v>
      </c>
      <c r="P6" s="17">
        <f>P7+P8</f>
        <v>6633</v>
      </c>
      <c r="Q6" s="17">
        <f t="shared" ref="Q6:AA6" si="8">Q7+Q8</f>
        <v>0</v>
      </c>
      <c r="R6" s="17">
        <f t="shared" si="8"/>
        <v>0</v>
      </c>
      <c r="S6" s="17">
        <f t="shared" si="8"/>
        <v>0</v>
      </c>
      <c r="T6" s="17">
        <f t="shared" si="8"/>
        <v>0</v>
      </c>
      <c r="U6" s="17">
        <f t="shared" si="8"/>
        <v>0</v>
      </c>
      <c r="V6" s="17">
        <f t="shared" si="8"/>
        <v>0</v>
      </c>
      <c r="W6" s="17">
        <f t="shared" si="8"/>
        <v>0</v>
      </c>
      <c r="X6" s="17">
        <f t="shared" si="8"/>
        <v>0</v>
      </c>
      <c r="Y6" s="17">
        <f t="shared" si="8"/>
        <v>0</v>
      </c>
      <c r="Z6" s="17">
        <f t="shared" si="8"/>
        <v>0</v>
      </c>
      <c r="AA6" s="17">
        <f t="shared" si="8"/>
        <v>0</v>
      </c>
      <c r="AB6" s="17">
        <f t="shared" si="6"/>
        <v>102</v>
      </c>
      <c r="AC6" s="24">
        <f t="shared" si="7"/>
        <v>1.5617822691777675E-2</v>
      </c>
      <c r="AD6" s="11"/>
      <c r="AE6" s="13"/>
    </row>
    <row r="7" spans="1:32" s="7" customFormat="1" x14ac:dyDescent="0.2">
      <c r="A7" s="6" t="s">
        <v>18</v>
      </c>
      <c r="B7" s="18">
        <v>30438.199999999997</v>
      </c>
      <c r="C7" s="18">
        <v>2813</v>
      </c>
      <c r="D7" s="18">
        <v>2499.5</v>
      </c>
      <c r="E7" s="18">
        <v>2961.2</v>
      </c>
      <c r="F7" s="18">
        <v>2430.2000000000007</v>
      </c>
      <c r="G7" s="18">
        <v>2428</v>
      </c>
      <c r="H7" s="18">
        <v>2322.5</v>
      </c>
      <c r="I7" s="18">
        <v>2587.7999999999993</v>
      </c>
      <c r="J7" s="18">
        <v>2505</v>
      </c>
      <c r="K7" s="18">
        <v>2443.5999999999985</v>
      </c>
      <c r="L7" s="18">
        <v>2725.2000000000007</v>
      </c>
      <c r="M7" s="18">
        <v>2255</v>
      </c>
      <c r="N7" s="18">
        <v>1779.5</v>
      </c>
      <c r="O7" s="18">
        <f t="shared" si="1"/>
        <v>2334</v>
      </c>
      <c r="P7" s="18">
        <v>2334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7">
        <f t="shared" si="6"/>
        <v>-479</v>
      </c>
      <c r="AC7" s="24">
        <f t="shared" si="7"/>
        <v>-0.17028083896196231</v>
      </c>
      <c r="AD7" s="11"/>
      <c r="AE7" s="13"/>
    </row>
    <row r="8" spans="1:32" s="7" customFormat="1" x14ac:dyDescent="0.2">
      <c r="A8" s="6" t="s">
        <v>19</v>
      </c>
      <c r="B8" s="18">
        <v>50678.909999999996</v>
      </c>
      <c r="C8" s="17">
        <v>3718</v>
      </c>
      <c r="D8" s="18">
        <v>3297.58</v>
      </c>
      <c r="E8" s="18">
        <v>3523.45</v>
      </c>
      <c r="F8" s="17">
        <v>4085.3700000000008</v>
      </c>
      <c r="G8" s="18">
        <v>3414.1999999999989</v>
      </c>
      <c r="H8" s="18">
        <v>3997.59</v>
      </c>
      <c r="I8" s="18">
        <v>3305.2099999999991</v>
      </c>
      <c r="J8" s="18">
        <v>3408.3300000000017</v>
      </c>
      <c r="K8" s="18">
        <v>3891.4700000000012</v>
      </c>
      <c r="L8" s="18">
        <v>3828.010000000002</v>
      </c>
      <c r="M8" s="18">
        <v>4190.6899999999951</v>
      </c>
      <c r="N8" s="18">
        <v>4100.5900000000038</v>
      </c>
      <c r="O8" s="18">
        <f t="shared" si="1"/>
        <v>4299</v>
      </c>
      <c r="P8" s="18">
        <v>4299</v>
      </c>
      <c r="Q8" s="18"/>
      <c r="R8" s="18"/>
      <c r="S8" s="17"/>
      <c r="T8" s="18"/>
      <c r="U8" s="18"/>
      <c r="V8" s="18"/>
      <c r="W8" s="18"/>
      <c r="X8" s="18"/>
      <c r="Y8" s="18"/>
      <c r="Z8" s="18"/>
      <c r="AA8" s="18"/>
      <c r="AB8" s="17">
        <f t="shared" si="6"/>
        <v>581</v>
      </c>
      <c r="AC8" s="24">
        <f t="shared" si="7"/>
        <v>0.15626681011296395</v>
      </c>
      <c r="AD8" s="11"/>
      <c r="AE8" s="13"/>
    </row>
    <row r="9" spans="1:32" x14ac:dyDescent="0.2">
      <c r="A9" s="5" t="s">
        <v>20</v>
      </c>
      <c r="B9" s="19">
        <v>31688.5</v>
      </c>
      <c r="C9" s="17">
        <v>2831</v>
      </c>
      <c r="D9" s="17">
        <v>2590.41</v>
      </c>
      <c r="E9" s="17">
        <v>3107.9100000000008</v>
      </c>
      <c r="F9" s="17">
        <v>2847.7800000000007</v>
      </c>
      <c r="G9" s="17">
        <v>2529.7600000000002</v>
      </c>
      <c r="H9" s="17">
        <v>2655.7099999999996</v>
      </c>
      <c r="I9" s="17">
        <v>2331.2200000000003</v>
      </c>
      <c r="J9" s="17">
        <v>2370.4999999999982</v>
      </c>
      <c r="K9" s="17">
        <v>2359.1100000000006</v>
      </c>
      <c r="L9" s="17">
        <v>2608.16</v>
      </c>
      <c r="M9" s="17">
        <v>2625.3900000000003</v>
      </c>
      <c r="N9" s="17">
        <v>2892.1399999999994</v>
      </c>
      <c r="O9" s="19">
        <f t="shared" si="1"/>
        <v>3039.7</v>
      </c>
      <c r="P9" s="17">
        <f>P10+P11</f>
        <v>3039.7</v>
      </c>
      <c r="Q9" s="17">
        <f t="shared" ref="Q9:AA9" si="9">Q10+Q11</f>
        <v>0</v>
      </c>
      <c r="R9" s="17">
        <f t="shared" si="9"/>
        <v>0</v>
      </c>
      <c r="S9" s="17">
        <f t="shared" si="9"/>
        <v>0</v>
      </c>
      <c r="T9" s="17">
        <f t="shared" si="9"/>
        <v>0</v>
      </c>
      <c r="U9" s="17">
        <f t="shared" si="9"/>
        <v>0</v>
      </c>
      <c r="V9" s="17">
        <f t="shared" si="9"/>
        <v>0</v>
      </c>
      <c r="W9" s="17">
        <f t="shared" si="9"/>
        <v>0</v>
      </c>
      <c r="X9" s="17">
        <f t="shared" si="9"/>
        <v>0</v>
      </c>
      <c r="Y9" s="17">
        <f t="shared" si="9"/>
        <v>0</v>
      </c>
      <c r="Z9" s="17">
        <f t="shared" si="9"/>
        <v>0</v>
      </c>
      <c r="AA9" s="17">
        <f t="shared" si="9"/>
        <v>0</v>
      </c>
      <c r="AB9" s="17">
        <f t="shared" si="6"/>
        <v>208.69999999999982</v>
      </c>
      <c r="AC9" s="24">
        <f t="shared" si="7"/>
        <v>7.3719533733662954E-2</v>
      </c>
      <c r="AD9" s="11"/>
      <c r="AE9" s="13"/>
    </row>
    <row r="10" spans="1:32" s="7" customFormat="1" x14ac:dyDescent="0.2">
      <c r="A10" s="6" t="s">
        <v>21</v>
      </c>
      <c r="B10" s="18">
        <v>17901.07</v>
      </c>
      <c r="C10" s="18">
        <v>1476</v>
      </c>
      <c r="D10" s="18">
        <v>1392.1</v>
      </c>
      <c r="E10" s="18">
        <v>1874.7000000000003</v>
      </c>
      <c r="F10" s="18">
        <v>1711.5000000000002</v>
      </c>
      <c r="G10" s="18">
        <v>1288.57</v>
      </c>
      <c r="H10" s="18">
        <v>1375.0599999999997</v>
      </c>
      <c r="I10" s="18">
        <v>1177.8600000000001</v>
      </c>
      <c r="J10" s="18">
        <v>1231.32</v>
      </c>
      <c r="K10" s="18">
        <v>1280.2900000000002</v>
      </c>
      <c r="L10" s="18">
        <v>1355.4399999999998</v>
      </c>
      <c r="M10" s="18">
        <v>1393.2999999999995</v>
      </c>
      <c r="N10" s="18">
        <v>1641.6300000000003</v>
      </c>
      <c r="O10" s="18">
        <f t="shared" si="1"/>
        <v>1696.7</v>
      </c>
      <c r="P10" s="18">
        <f>[18]объемы!$AE$9+[18]объемы!$AE$10+[18]объемы!$AE$11+[18]объемы!$AE$14+[18]объемы!$AE$15+[18]объемы!$AE$17</f>
        <v>1696.7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7">
        <f t="shared" si="6"/>
        <v>220.70000000000005</v>
      </c>
      <c r="AC10" s="24">
        <f t="shared" si="7"/>
        <v>0.1495257452574526</v>
      </c>
      <c r="AD10" s="11"/>
      <c r="AE10" s="13"/>
      <c r="AF10" s="14"/>
    </row>
    <row r="11" spans="1:32" s="7" customFormat="1" x14ac:dyDescent="0.2">
      <c r="A11" s="6" t="s">
        <v>22</v>
      </c>
      <c r="B11" s="18">
        <v>13787.430000000002</v>
      </c>
      <c r="C11" s="18">
        <v>1355</v>
      </c>
      <c r="D11" s="18">
        <v>1198.31</v>
      </c>
      <c r="E11" s="18">
        <v>1233.2100000000003</v>
      </c>
      <c r="F11" s="18">
        <v>1136.2800000000002</v>
      </c>
      <c r="G11" s="18">
        <v>1241.19</v>
      </c>
      <c r="H11" s="18">
        <v>1280.6499999999999</v>
      </c>
      <c r="I11" s="18">
        <v>1153.3600000000004</v>
      </c>
      <c r="J11" s="18">
        <v>1139.1799999999985</v>
      </c>
      <c r="K11" s="18">
        <v>1078.8200000000004</v>
      </c>
      <c r="L11" s="18">
        <v>1252.72</v>
      </c>
      <c r="M11" s="18">
        <v>1232.0900000000008</v>
      </c>
      <c r="N11" s="18">
        <v>1250.5099999999993</v>
      </c>
      <c r="O11" s="18">
        <f t="shared" si="1"/>
        <v>1343</v>
      </c>
      <c r="P11" s="18">
        <v>1343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7">
        <f t="shared" si="6"/>
        <v>-12</v>
      </c>
      <c r="AC11" s="24">
        <f t="shared" si="7"/>
        <v>-8.8560885608856086E-3</v>
      </c>
      <c r="AD11" s="11"/>
      <c r="AE11" s="13"/>
      <c r="AF11" s="14"/>
    </row>
    <row r="12" spans="1:32" x14ac:dyDescent="0.2">
      <c r="A12" s="5" t="s">
        <v>23</v>
      </c>
      <c r="B12" s="18">
        <v>715.5</v>
      </c>
      <c r="C12" s="17">
        <v>39</v>
      </c>
      <c r="D12" s="17">
        <v>66</v>
      </c>
      <c r="E12" s="17">
        <v>0</v>
      </c>
      <c r="F12" s="17">
        <v>72.400000000000006</v>
      </c>
      <c r="G12" s="17">
        <v>57.430000000000007</v>
      </c>
      <c r="H12" s="17">
        <v>70.069999999999965</v>
      </c>
      <c r="I12" s="17">
        <v>75.100000000000023</v>
      </c>
      <c r="J12" s="17">
        <v>80.600000000000023</v>
      </c>
      <c r="K12" s="17">
        <v>64.899999999999977</v>
      </c>
      <c r="L12" s="17">
        <v>58.100000000000023</v>
      </c>
      <c r="M12" s="17">
        <v>75.799999999999955</v>
      </c>
      <c r="N12" s="17">
        <v>61.899999999999977</v>
      </c>
      <c r="O12" s="18">
        <f t="shared" ref="O12" si="10">SUM(P12:AA12)</f>
        <v>78.099999999999994</v>
      </c>
      <c r="P12" s="17">
        <v>78.099999999999994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>
        <f t="shared" si="6"/>
        <v>39.099999999999994</v>
      </c>
      <c r="AC12" s="24">
        <f t="shared" si="7"/>
        <v>1.0025641025641023</v>
      </c>
      <c r="AD12" s="11"/>
      <c r="AE12" s="13"/>
    </row>
    <row r="13" spans="1:32" x14ac:dyDescent="0.2">
      <c r="A13" s="5" t="s">
        <v>24</v>
      </c>
      <c r="B13" s="18">
        <v>172.1</v>
      </c>
      <c r="C13" s="17">
        <v>18</v>
      </c>
      <c r="D13" s="17">
        <v>25.509999999999998</v>
      </c>
      <c r="E13" s="17">
        <v>38.9</v>
      </c>
      <c r="F13" s="17">
        <v>34.600000000000009</v>
      </c>
      <c r="G13" s="17">
        <v>30.199999999999989</v>
      </c>
      <c r="H13" s="17">
        <v>6</v>
      </c>
      <c r="I13" s="17">
        <v>6</v>
      </c>
      <c r="J13" s="17">
        <v>0</v>
      </c>
      <c r="K13" s="17">
        <v>0</v>
      </c>
      <c r="L13" s="17">
        <v>12</v>
      </c>
      <c r="M13" s="17">
        <v>21.099999999999994</v>
      </c>
      <c r="N13" s="17">
        <v>30</v>
      </c>
      <c r="O13" s="18">
        <f t="shared" si="1"/>
        <v>35.299999999999997</v>
      </c>
      <c r="P13" s="17">
        <v>35.299999999999997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>
        <f t="shared" si="6"/>
        <v>17.299999999999997</v>
      </c>
      <c r="AC13" s="24">
        <f t="shared" si="7"/>
        <v>0.96111111111111092</v>
      </c>
      <c r="AD13" s="11"/>
      <c r="AE13" s="13"/>
    </row>
    <row r="14" spans="1:32" x14ac:dyDescent="0.2">
      <c r="A14" s="4" t="s">
        <v>25</v>
      </c>
      <c r="B14" s="16">
        <v>12908.7</v>
      </c>
      <c r="C14" s="16">
        <f>SUM(C15:C19)</f>
        <v>969</v>
      </c>
      <c r="D14" s="16">
        <f t="shared" ref="D14:N14" si="11">SUM(D15:D19)</f>
        <v>606.28</v>
      </c>
      <c r="E14" s="16">
        <f t="shared" si="11"/>
        <v>950.3</v>
      </c>
      <c r="F14" s="16">
        <f t="shared" si="11"/>
        <v>693.1</v>
      </c>
      <c r="G14" s="16">
        <f t="shared" si="11"/>
        <v>1078.3999999999999</v>
      </c>
      <c r="H14" s="16">
        <f t="shared" si="11"/>
        <v>858.2</v>
      </c>
      <c r="I14" s="16">
        <f t="shared" si="11"/>
        <v>1007.9000000000001</v>
      </c>
      <c r="J14" s="16">
        <f t="shared" si="11"/>
        <v>1389.9999999999998</v>
      </c>
      <c r="K14" s="16">
        <f t="shared" si="11"/>
        <v>1021.7000000000002</v>
      </c>
      <c r="L14" s="16">
        <f t="shared" si="11"/>
        <v>1237.7</v>
      </c>
      <c r="M14" s="16">
        <f t="shared" si="11"/>
        <v>1099.7999999999997</v>
      </c>
      <c r="N14" s="16">
        <f t="shared" si="11"/>
        <v>1439.6000000000001</v>
      </c>
      <c r="O14" s="16">
        <f t="shared" si="1"/>
        <v>1303.4000000000001</v>
      </c>
      <c r="P14" s="16">
        <f>SUM(P15:P19)</f>
        <v>1303.4000000000001</v>
      </c>
      <c r="Q14" s="16">
        <f t="shared" ref="Q14:AA14" si="12">SUM(Q15:Q19)</f>
        <v>0</v>
      </c>
      <c r="R14" s="16">
        <f t="shared" si="12"/>
        <v>0</v>
      </c>
      <c r="S14" s="16">
        <f t="shared" si="12"/>
        <v>0</v>
      </c>
      <c r="T14" s="16">
        <f t="shared" si="12"/>
        <v>0</v>
      </c>
      <c r="U14" s="16">
        <f t="shared" si="12"/>
        <v>0</v>
      </c>
      <c r="V14" s="16">
        <f t="shared" si="12"/>
        <v>0</v>
      </c>
      <c r="W14" s="16">
        <f t="shared" si="12"/>
        <v>0</v>
      </c>
      <c r="X14" s="16">
        <f t="shared" si="12"/>
        <v>0</v>
      </c>
      <c r="Y14" s="16">
        <f t="shared" si="12"/>
        <v>0</v>
      </c>
      <c r="Z14" s="16">
        <f t="shared" si="12"/>
        <v>0</v>
      </c>
      <c r="AA14" s="16">
        <f t="shared" si="12"/>
        <v>0</v>
      </c>
      <c r="AB14" s="16">
        <f t="shared" si="6"/>
        <v>334.40000000000009</v>
      </c>
      <c r="AC14" s="23">
        <f t="shared" si="7"/>
        <v>0.34509803921568638</v>
      </c>
      <c r="AD14" s="11"/>
      <c r="AE14" s="13"/>
    </row>
    <row r="15" spans="1:32" x14ac:dyDescent="0.2">
      <c r="A15" s="5" t="s">
        <v>26</v>
      </c>
      <c r="B15" s="20">
        <v>6687.7</v>
      </c>
      <c r="C15" s="17">
        <v>477</v>
      </c>
      <c r="D15" s="17">
        <v>357.2</v>
      </c>
      <c r="E15" s="17">
        <v>492.70000000000005</v>
      </c>
      <c r="F15" s="17">
        <v>302.89999999999986</v>
      </c>
      <c r="G15" s="17">
        <v>454.1</v>
      </c>
      <c r="H15" s="17">
        <v>421</v>
      </c>
      <c r="I15" s="17">
        <v>567.5</v>
      </c>
      <c r="J15" s="17">
        <v>856.39999999999986</v>
      </c>
      <c r="K15" s="17">
        <v>534.70000000000027</v>
      </c>
      <c r="L15" s="17">
        <v>768.69999999999982</v>
      </c>
      <c r="M15" s="17">
        <v>611</v>
      </c>
      <c r="N15" s="17">
        <v>836</v>
      </c>
      <c r="O15" s="20">
        <f t="shared" si="1"/>
        <v>828.2</v>
      </c>
      <c r="P15" s="17">
        <v>828.2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>
        <f t="shared" si="6"/>
        <v>351.20000000000005</v>
      </c>
      <c r="AC15" s="24">
        <f t="shared" si="7"/>
        <v>0.73626834381551376</v>
      </c>
      <c r="AD15" s="11"/>
      <c r="AE15" s="13"/>
    </row>
    <row r="16" spans="1:32" x14ac:dyDescent="0.2">
      <c r="A16" s="5" t="s">
        <v>27</v>
      </c>
      <c r="B16" s="20">
        <v>837.6</v>
      </c>
      <c r="C16" s="17">
        <v>117</v>
      </c>
      <c r="D16" s="17">
        <v>71.350000000000009</v>
      </c>
      <c r="E16" s="17">
        <v>102.99999999999997</v>
      </c>
      <c r="F16" s="17">
        <v>47.800000000000011</v>
      </c>
      <c r="G16" s="17">
        <v>123.19999999999999</v>
      </c>
      <c r="H16" s="17">
        <v>64.300000000000068</v>
      </c>
      <c r="I16" s="17">
        <v>127</v>
      </c>
      <c r="J16" s="17">
        <v>107.5</v>
      </c>
      <c r="K16" s="17">
        <v>85.599999999999909</v>
      </c>
      <c r="L16" s="17">
        <v>156.20000000000005</v>
      </c>
      <c r="M16" s="17">
        <v>49.799999999999955</v>
      </c>
      <c r="N16" s="17">
        <v>87.400000000000091</v>
      </c>
      <c r="O16" s="20">
        <f t="shared" si="1"/>
        <v>107.7</v>
      </c>
      <c r="P16" s="17">
        <v>107.7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>
        <f t="shared" si="6"/>
        <v>-9.2999999999999972</v>
      </c>
      <c r="AC16" s="24">
        <f t="shared" si="7"/>
        <v>-7.9487179487179468E-2</v>
      </c>
      <c r="AD16" s="11"/>
      <c r="AE16" s="13"/>
    </row>
    <row r="17" spans="1:31" x14ac:dyDescent="0.2">
      <c r="A17" s="5" t="s">
        <v>28</v>
      </c>
      <c r="B17" s="20">
        <v>650.19999999999993</v>
      </c>
      <c r="C17" s="17">
        <v>42</v>
      </c>
      <c r="D17" s="17">
        <v>2.0000000000010232E-2</v>
      </c>
      <c r="E17" s="17">
        <v>144.19999999999999</v>
      </c>
      <c r="F17" s="17">
        <v>105.00000000000003</v>
      </c>
      <c r="G17" s="17">
        <v>138.59999999999997</v>
      </c>
      <c r="H17" s="17">
        <v>87.800000000000011</v>
      </c>
      <c r="I17" s="17">
        <v>93.100000000000023</v>
      </c>
      <c r="J17" s="17">
        <v>0</v>
      </c>
      <c r="K17" s="17">
        <v>92</v>
      </c>
      <c r="L17" s="17">
        <v>0</v>
      </c>
      <c r="M17" s="17">
        <v>92.399999999999977</v>
      </c>
      <c r="N17" s="17">
        <v>71</v>
      </c>
      <c r="O17" s="20">
        <f t="shared" si="1"/>
        <v>12</v>
      </c>
      <c r="P17" s="17">
        <v>12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>
        <f t="shared" si="6"/>
        <v>-30</v>
      </c>
      <c r="AC17" s="24">
        <f t="shared" si="7"/>
        <v>-0.7142857142857143</v>
      </c>
      <c r="AD17" s="11"/>
      <c r="AE17" s="13"/>
    </row>
    <row r="18" spans="1:31" x14ac:dyDescent="0.2">
      <c r="A18" s="5" t="s">
        <v>29</v>
      </c>
      <c r="B18" s="20">
        <v>2986.8</v>
      </c>
      <c r="C18" s="17">
        <v>210</v>
      </c>
      <c r="D18" s="17">
        <v>108.69</v>
      </c>
      <c r="E18" s="17">
        <v>88.800000000000011</v>
      </c>
      <c r="F18" s="17">
        <v>113.20000000000002</v>
      </c>
      <c r="G18" s="17">
        <v>210.60000000000002</v>
      </c>
      <c r="H18" s="17">
        <v>199.59999999999991</v>
      </c>
      <c r="I18" s="17">
        <v>148.90000000000009</v>
      </c>
      <c r="J18" s="17">
        <v>252.89999999999986</v>
      </c>
      <c r="K18" s="17">
        <v>183.40000000000009</v>
      </c>
      <c r="L18" s="17">
        <v>179.70000000000005</v>
      </c>
      <c r="M18" s="17">
        <v>201.5</v>
      </c>
      <c r="N18" s="17">
        <v>255.20000000000005</v>
      </c>
      <c r="O18" s="20">
        <f t="shared" si="1"/>
        <v>177.1</v>
      </c>
      <c r="P18" s="17">
        <v>177.1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>
        <f t="shared" si="6"/>
        <v>-32.900000000000006</v>
      </c>
      <c r="AC18" s="24">
        <f t="shared" si="7"/>
        <v>-0.1566666666666667</v>
      </c>
      <c r="AD18" s="11"/>
      <c r="AE18" s="13"/>
    </row>
    <row r="19" spans="1:31" x14ac:dyDescent="0.2">
      <c r="A19" s="5" t="s">
        <v>30</v>
      </c>
      <c r="B19" s="20">
        <v>1746.4</v>
      </c>
      <c r="C19" s="17">
        <v>123</v>
      </c>
      <c r="D19" s="17">
        <v>69.02000000000001</v>
      </c>
      <c r="E19" s="17">
        <v>121.59999999999997</v>
      </c>
      <c r="F19" s="17">
        <v>124.20000000000005</v>
      </c>
      <c r="G19" s="17">
        <v>151.89999999999998</v>
      </c>
      <c r="H19" s="17">
        <v>85.5</v>
      </c>
      <c r="I19" s="17">
        <v>71.399999999999977</v>
      </c>
      <c r="J19" s="17">
        <v>173.20000000000005</v>
      </c>
      <c r="K19" s="17">
        <v>125.99999999999989</v>
      </c>
      <c r="L19" s="17">
        <v>133.10000000000014</v>
      </c>
      <c r="M19" s="17">
        <v>145.09999999999991</v>
      </c>
      <c r="N19" s="17">
        <v>190</v>
      </c>
      <c r="O19" s="20">
        <f t="shared" si="1"/>
        <v>178.4</v>
      </c>
      <c r="P19" s="17">
        <v>178.4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>
        <f t="shared" si="6"/>
        <v>55.400000000000006</v>
      </c>
      <c r="AC19" s="24">
        <f t="shared" si="7"/>
        <v>0.45040650406504068</v>
      </c>
      <c r="AD19" s="11"/>
      <c r="AE19" s="13"/>
    </row>
    <row r="20" spans="1:31" x14ac:dyDescent="0.2">
      <c r="A20" s="4" t="s">
        <v>31</v>
      </c>
      <c r="B20" s="16">
        <v>14513.8</v>
      </c>
      <c r="C20" s="16">
        <f>SUM(C21:C24)</f>
        <v>1038</v>
      </c>
      <c r="D20" s="16">
        <f t="shared" ref="D20:N20" si="13">SUM(D21:D24)</f>
        <v>1127.6700000000003</v>
      </c>
      <c r="E20" s="16">
        <f t="shared" si="13"/>
        <v>1252.9999999999998</v>
      </c>
      <c r="F20" s="16">
        <f t="shared" si="13"/>
        <v>1137.1999999999998</v>
      </c>
      <c r="G20" s="16">
        <f t="shared" si="13"/>
        <v>1240.7000000000005</v>
      </c>
      <c r="H20" s="16">
        <f t="shared" si="13"/>
        <v>1113.3999999999999</v>
      </c>
      <c r="I20" s="16">
        <f t="shared" si="13"/>
        <v>1312.6999999999998</v>
      </c>
      <c r="J20" s="16">
        <f t="shared" si="13"/>
        <v>1033.3000000000009</v>
      </c>
      <c r="K20" s="16">
        <f t="shared" si="13"/>
        <v>1157.9999999999991</v>
      </c>
      <c r="L20" s="16">
        <f t="shared" si="13"/>
        <v>1153.1000000000004</v>
      </c>
      <c r="M20" s="16">
        <f t="shared" si="13"/>
        <v>1241.3999999999996</v>
      </c>
      <c r="N20" s="16">
        <f t="shared" si="13"/>
        <v>900.48400000000026</v>
      </c>
      <c r="O20" s="16">
        <f t="shared" si="1"/>
        <v>1116.1000000000001</v>
      </c>
      <c r="P20" s="16">
        <f>SUM(P21:P24)</f>
        <v>1116.1000000000001</v>
      </c>
      <c r="Q20" s="16">
        <f t="shared" ref="Q20:AA20" si="14">SUM(Q21:Q24)</f>
        <v>0</v>
      </c>
      <c r="R20" s="16">
        <f t="shared" si="14"/>
        <v>0</v>
      </c>
      <c r="S20" s="16">
        <f t="shared" si="14"/>
        <v>0</v>
      </c>
      <c r="T20" s="16">
        <f t="shared" si="14"/>
        <v>0</v>
      </c>
      <c r="U20" s="16">
        <f t="shared" si="14"/>
        <v>0</v>
      </c>
      <c r="V20" s="16">
        <f t="shared" si="14"/>
        <v>0</v>
      </c>
      <c r="W20" s="16">
        <f t="shared" si="14"/>
        <v>0</v>
      </c>
      <c r="X20" s="16">
        <f t="shared" si="14"/>
        <v>0</v>
      </c>
      <c r="Y20" s="16">
        <f t="shared" si="14"/>
        <v>0</v>
      </c>
      <c r="Z20" s="16">
        <f t="shared" si="14"/>
        <v>0</v>
      </c>
      <c r="AA20" s="16">
        <f t="shared" si="14"/>
        <v>0</v>
      </c>
      <c r="AB20" s="16">
        <f t="shared" si="6"/>
        <v>78.100000000000136</v>
      </c>
      <c r="AC20" s="23">
        <f t="shared" si="7"/>
        <v>7.5240847784200524E-2</v>
      </c>
      <c r="AD20" s="11"/>
      <c r="AE20" s="13"/>
    </row>
    <row r="21" spans="1:31" x14ac:dyDescent="0.2">
      <c r="A21" s="5" t="s">
        <v>32</v>
      </c>
      <c r="B21" s="20">
        <v>12756.8</v>
      </c>
      <c r="C21" s="17">
        <v>906</v>
      </c>
      <c r="D21" s="20">
        <v>1003.5300000000002</v>
      </c>
      <c r="E21" s="17">
        <v>1044.9999999999998</v>
      </c>
      <c r="F21" s="17">
        <v>974.3</v>
      </c>
      <c r="G21" s="17">
        <v>1046.6000000000004</v>
      </c>
      <c r="H21" s="17">
        <v>924.69999999999982</v>
      </c>
      <c r="I21" s="17">
        <v>1147.5999999999999</v>
      </c>
      <c r="J21" s="17">
        <v>888.90000000000077</v>
      </c>
      <c r="K21" s="17">
        <v>1022.899999999999</v>
      </c>
      <c r="L21" s="17">
        <v>992.2000000000005</v>
      </c>
      <c r="M21" s="17">
        <v>1024.3999999999999</v>
      </c>
      <c r="N21" s="17">
        <v>715.47000000000025</v>
      </c>
      <c r="O21" s="20">
        <f t="shared" si="1"/>
        <v>962.90000000000009</v>
      </c>
      <c r="P21" s="17">
        <v>962.90000000000009</v>
      </c>
      <c r="Q21" s="20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>
        <f t="shared" si="6"/>
        <v>56.900000000000091</v>
      </c>
      <c r="AC21" s="24">
        <f t="shared" si="7"/>
        <v>6.2803532008830126E-2</v>
      </c>
      <c r="AD21" s="11"/>
      <c r="AE21" s="13"/>
    </row>
    <row r="22" spans="1:31" x14ac:dyDescent="0.2">
      <c r="A22" s="5" t="s">
        <v>33</v>
      </c>
      <c r="B22" s="20">
        <v>580.4</v>
      </c>
      <c r="C22" s="17">
        <v>30</v>
      </c>
      <c r="D22" s="17">
        <v>40.699999999999996</v>
      </c>
      <c r="E22" s="17">
        <v>57.900000000000006</v>
      </c>
      <c r="F22" s="17">
        <v>44.599999999999994</v>
      </c>
      <c r="G22" s="17">
        <v>59.300000000000011</v>
      </c>
      <c r="H22" s="17">
        <v>65.900000000000006</v>
      </c>
      <c r="I22" s="17">
        <v>66.599999999999966</v>
      </c>
      <c r="J22" s="17">
        <v>47.300000000000011</v>
      </c>
      <c r="K22" s="17">
        <v>49.100000000000023</v>
      </c>
      <c r="L22" s="17">
        <v>52.599999999999966</v>
      </c>
      <c r="M22" s="17">
        <v>64.800000000000068</v>
      </c>
      <c r="N22" s="17">
        <v>65.599999999999909</v>
      </c>
      <c r="O22" s="20">
        <f t="shared" si="1"/>
        <v>34</v>
      </c>
      <c r="P22" s="17">
        <v>34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>
        <f t="shared" si="6"/>
        <v>4</v>
      </c>
      <c r="AC22" s="24">
        <f t="shared" si="7"/>
        <v>0.13333333333333333</v>
      </c>
      <c r="AD22" s="11"/>
      <c r="AE22" s="13"/>
    </row>
    <row r="23" spans="1:31" x14ac:dyDescent="0.2">
      <c r="A23" s="5" t="s">
        <v>34</v>
      </c>
      <c r="B23" s="20">
        <v>1104.0999999999999</v>
      </c>
      <c r="C23" s="17">
        <v>88</v>
      </c>
      <c r="D23" s="17">
        <v>68.440000000000012</v>
      </c>
      <c r="E23" s="17">
        <v>142.29999999999998</v>
      </c>
      <c r="F23" s="17">
        <v>97.199999999999989</v>
      </c>
      <c r="G23" s="17">
        <v>98.600000000000051</v>
      </c>
      <c r="H23" s="17">
        <v>108.1</v>
      </c>
      <c r="I23" s="17">
        <v>94.59999999999998</v>
      </c>
      <c r="J23" s="17">
        <v>94.9</v>
      </c>
      <c r="K23" s="17">
        <v>85.999999999999972</v>
      </c>
      <c r="L23" s="17">
        <v>101.00000000000003</v>
      </c>
      <c r="M23" s="17">
        <v>133.59999999999997</v>
      </c>
      <c r="N23" s="17">
        <v>91.560000000000045</v>
      </c>
      <c r="O23" s="20">
        <f t="shared" si="1"/>
        <v>104.9</v>
      </c>
      <c r="P23" s="17">
        <v>104.9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>
        <f t="shared" si="6"/>
        <v>16.900000000000006</v>
      </c>
      <c r="AC23" s="24">
        <f t="shared" si="7"/>
        <v>0.1920454545454546</v>
      </c>
      <c r="AD23" s="11"/>
      <c r="AE23" s="13"/>
    </row>
    <row r="24" spans="1:31" x14ac:dyDescent="0.2">
      <c r="A24" s="5" t="s">
        <v>35</v>
      </c>
      <c r="B24" s="20">
        <v>72.5</v>
      </c>
      <c r="C24" s="17">
        <v>14</v>
      </c>
      <c r="D24" s="17">
        <v>15</v>
      </c>
      <c r="E24" s="17">
        <v>7.8000000000000025</v>
      </c>
      <c r="F24" s="17">
        <v>21.1</v>
      </c>
      <c r="G24" s="17">
        <v>36.199999999999996</v>
      </c>
      <c r="H24" s="17">
        <v>14.700000000000005</v>
      </c>
      <c r="I24" s="17">
        <v>3.8999999999999915</v>
      </c>
      <c r="J24" s="17">
        <v>2.2000000000000028</v>
      </c>
      <c r="K24" s="17">
        <v>0</v>
      </c>
      <c r="L24" s="17">
        <v>7.3000000000000007</v>
      </c>
      <c r="M24" s="17">
        <v>18.600000000000009</v>
      </c>
      <c r="N24" s="17">
        <v>27.853999999999992</v>
      </c>
      <c r="O24" s="20">
        <f t="shared" si="1"/>
        <v>14.3</v>
      </c>
      <c r="P24" s="17">
        <v>14.3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>
        <f t="shared" si="6"/>
        <v>0.30000000000000071</v>
      </c>
      <c r="AC24" s="24">
        <f t="shared" si="7"/>
        <v>2.1428571428571481E-2</v>
      </c>
      <c r="AD24" s="11"/>
      <c r="AE24" s="13"/>
    </row>
    <row r="25" spans="1:31" x14ac:dyDescent="0.2">
      <c r="A25" s="4" t="s">
        <v>36</v>
      </c>
      <c r="B25" s="16">
        <v>5332.15</v>
      </c>
      <c r="C25" s="16">
        <v>439</v>
      </c>
      <c r="D25" s="16">
        <v>327.8</v>
      </c>
      <c r="E25" s="16">
        <v>483.4</v>
      </c>
      <c r="F25" s="16">
        <v>426.8</v>
      </c>
      <c r="G25" s="16">
        <v>488.10000000000008</v>
      </c>
      <c r="H25" s="16">
        <v>456.30000000000007</v>
      </c>
      <c r="I25" s="16">
        <v>469.99999999999983</v>
      </c>
      <c r="J25" s="16">
        <v>423.40000000000009</v>
      </c>
      <c r="K25" s="16">
        <v>455.50000000000017</v>
      </c>
      <c r="L25" s="16">
        <v>384.09999999999985</v>
      </c>
      <c r="M25" s="16">
        <v>383.69999999999982</v>
      </c>
      <c r="N25" s="16">
        <v>523.54899999999998</v>
      </c>
      <c r="O25" s="16">
        <f t="shared" si="1"/>
        <v>450.5</v>
      </c>
      <c r="P25" s="16">
        <f>P26+P27</f>
        <v>450.5</v>
      </c>
      <c r="Q25" s="16">
        <f t="shared" ref="Q25:AA25" si="15">Q26+Q27</f>
        <v>0</v>
      </c>
      <c r="R25" s="16">
        <f t="shared" si="15"/>
        <v>0</v>
      </c>
      <c r="S25" s="16">
        <f t="shared" si="15"/>
        <v>0</v>
      </c>
      <c r="T25" s="16">
        <f t="shared" si="15"/>
        <v>0</v>
      </c>
      <c r="U25" s="16">
        <f t="shared" si="15"/>
        <v>0</v>
      </c>
      <c r="V25" s="16">
        <f t="shared" si="15"/>
        <v>0</v>
      </c>
      <c r="W25" s="16">
        <f t="shared" si="15"/>
        <v>0</v>
      </c>
      <c r="X25" s="16">
        <f t="shared" si="15"/>
        <v>0</v>
      </c>
      <c r="Y25" s="16">
        <f t="shared" si="15"/>
        <v>0</v>
      </c>
      <c r="Z25" s="16">
        <f t="shared" si="15"/>
        <v>0</v>
      </c>
      <c r="AA25" s="16">
        <f t="shared" si="15"/>
        <v>0</v>
      </c>
      <c r="AB25" s="16">
        <f t="shared" si="6"/>
        <v>11.5</v>
      </c>
      <c r="AC25" s="23">
        <f t="shared" si="7"/>
        <v>2.6195899772209569E-2</v>
      </c>
      <c r="AD25" s="11"/>
      <c r="AE25" s="13"/>
    </row>
    <row r="26" spans="1:31" x14ac:dyDescent="0.2">
      <c r="A26" s="6" t="s">
        <v>37</v>
      </c>
      <c r="B26" s="18">
        <v>4624.1000000000004</v>
      </c>
      <c r="C26" s="18">
        <v>391</v>
      </c>
      <c r="D26" s="18">
        <v>286</v>
      </c>
      <c r="E26" s="18">
        <v>440.09999999999997</v>
      </c>
      <c r="F26" s="18">
        <v>382.3</v>
      </c>
      <c r="G26" s="18">
        <v>439.40000000000009</v>
      </c>
      <c r="H26" s="18">
        <v>405.1</v>
      </c>
      <c r="I26" s="18">
        <v>399.19999999999982</v>
      </c>
      <c r="J26" s="18">
        <v>351.40000000000009</v>
      </c>
      <c r="K26" s="18">
        <v>381.80000000000018</v>
      </c>
      <c r="L26" s="18">
        <v>326.09999999999991</v>
      </c>
      <c r="M26" s="18">
        <v>322.69999999999982</v>
      </c>
      <c r="N26" s="18">
        <v>469.64899999999989</v>
      </c>
      <c r="O26" s="18">
        <f t="shared" si="1"/>
        <v>396.2</v>
      </c>
      <c r="P26" s="18">
        <f>[18]объемы!$AE$28+[18]объемы!$AE$29</f>
        <v>396.2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7">
        <f t="shared" si="6"/>
        <v>5.1999999999999886</v>
      </c>
      <c r="AC26" s="24">
        <f t="shared" si="7"/>
        <v>1.3299232736572861E-2</v>
      </c>
      <c r="AD26" s="11"/>
      <c r="AE26" s="13"/>
    </row>
    <row r="27" spans="1:31" x14ac:dyDescent="0.2">
      <c r="A27" s="6" t="s">
        <v>38</v>
      </c>
      <c r="B27" s="18">
        <v>708.05</v>
      </c>
      <c r="C27" s="18">
        <v>48</v>
      </c>
      <c r="D27" s="18">
        <v>41.8</v>
      </c>
      <c r="E27" s="18">
        <v>43.300000000000011</v>
      </c>
      <c r="F27" s="18">
        <v>44.5</v>
      </c>
      <c r="G27" s="18">
        <v>48.699999999999989</v>
      </c>
      <c r="H27" s="18">
        <v>51.200000000000017</v>
      </c>
      <c r="I27" s="18">
        <v>70.800000000000011</v>
      </c>
      <c r="J27" s="18">
        <v>72</v>
      </c>
      <c r="K27" s="18">
        <v>73.699999999999989</v>
      </c>
      <c r="L27" s="18">
        <v>57.999999999999943</v>
      </c>
      <c r="M27" s="18">
        <v>61</v>
      </c>
      <c r="N27" s="18">
        <v>53.900000000000091</v>
      </c>
      <c r="O27" s="18">
        <f t="shared" si="1"/>
        <v>54.3</v>
      </c>
      <c r="P27" s="18">
        <f>[18]объемы!$AE$30</f>
        <v>54.3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7">
        <f t="shared" si="6"/>
        <v>6.2999999999999972</v>
      </c>
      <c r="AC27" s="24">
        <f t="shared" si="7"/>
        <v>0.13124999999999995</v>
      </c>
      <c r="AD27" s="11"/>
      <c r="AE27" s="13"/>
    </row>
    <row r="28" spans="1:31" x14ac:dyDescent="0.2">
      <c r="A28" s="9" t="s">
        <v>39</v>
      </c>
      <c r="B28" s="17">
        <v>483.84000000000003</v>
      </c>
      <c r="C28" s="17">
        <v>42</v>
      </c>
      <c r="D28" s="17">
        <v>34.632999999999996</v>
      </c>
      <c r="E28" s="17">
        <v>46.300000000000004</v>
      </c>
      <c r="F28" s="17">
        <v>39</v>
      </c>
      <c r="G28" s="17">
        <v>42.7</v>
      </c>
      <c r="H28" s="17">
        <v>40.599999999999994</v>
      </c>
      <c r="I28" s="17">
        <v>41.4</v>
      </c>
      <c r="J28" s="17">
        <v>37.20000000000001</v>
      </c>
      <c r="K28" s="17">
        <v>39.099999999999987</v>
      </c>
      <c r="L28" s="17">
        <v>32.899999999999991</v>
      </c>
      <c r="M28" s="17">
        <v>35.000000000000014</v>
      </c>
      <c r="N28" s="17">
        <v>49.999999999999986</v>
      </c>
      <c r="O28" s="17">
        <f t="shared" si="1"/>
        <v>44.337000000000003</v>
      </c>
      <c r="P28" s="17">
        <f>P29+P30</f>
        <v>44.337000000000003</v>
      </c>
      <c r="Q28" s="17">
        <f t="shared" ref="Q28:AA28" si="16">Q29+Q30</f>
        <v>0</v>
      </c>
      <c r="R28" s="17">
        <f t="shared" si="16"/>
        <v>0</v>
      </c>
      <c r="S28" s="17">
        <f t="shared" si="16"/>
        <v>0</v>
      </c>
      <c r="T28" s="17">
        <f t="shared" si="16"/>
        <v>0</v>
      </c>
      <c r="U28" s="17">
        <f t="shared" si="16"/>
        <v>0</v>
      </c>
      <c r="V28" s="17">
        <f t="shared" si="16"/>
        <v>0</v>
      </c>
      <c r="W28" s="17">
        <f t="shared" si="16"/>
        <v>0</v>
      </c>
      <c r="X28" s="17">
        <f t="shared" si="16"/>
        <v>0</v>
      </c>
      <c r="Y28" s="17">
        <f t="shared" si="16"/>
        <v>0</v>
      </c>
      <c r="Z28" s="17">
        <f t="shared" si="16"/>
        <v>0</v>
      </c>
      <c r="AA28" s="17">
        <f t="shared" si="16"/>
        <v>0</v>
      </c>
      <c r="AB28" s="17">
        <f t="shared" si="6"/>
        <v>2.3370000000000033</v>
      </c>
      <c r="AC28" s="24">
        <f t="shared" si="7"/>
        <v>5.5642857142857223E-2</v>
      </c>
      <c r="AD28" s="11"/>
      <c r="AE28" s="13"/>
    </row>
    <row r="29" spans="1:31" x14ac:dyDescent="0.2">
      <c r="A29" s="6" t="s">
        <v>40</v>
      </c>
      <c r="B29" s="18">
        <v>380.14</v>
      </c>
      <c r="C29" s="17">
        <v>35</v>
      </c>
      <c r="D29" s="18">
        <v>28.032999999999994</v>
      </c>
      <c r="E29" s="18">
        <v>40.400000000000006</v>
      </c>
      <c r="F29" s="17">
        <v>31.9</v>
      </c>
      <c r="G29" s="18">
        <v>36.300000000000004</v>
      </c>
      <c r="H29" s="18">
        <v>34.899999999999991</v>
      </c>
      <c r="I29" s="18">
        <v>31.299999999999997</v>
      </c>
      <c r="J29" s="18">
        <v>26.800000000000011</v>
      </c>
      <c r="K29" s="18">
        <v>28.999999999999986</v>
      </c>
      <c r="L29" s="18">
        <v>25.5</v>
      </c>
      <c r="M29" s="18">
        <v>26.100000000000009</v>
      </c>
      <c r="N29" s="18">
        <v>42.199999999999989</v>
      </c>
      <c r="O29" s="18">
        <f t="shared" si="1"/>
        <v>35.137</v>
      </c>
      <c r="P29" s="17">
        <f>[18]объемы!$AE$76+[18]объемы!$AE$77</f>
        <v>35.137</v>
      </c>
      <c r="Q29" s="18"/>
      <c r="R29" s="18"/>
      <c r="S29" s="17"/>
      <c r="T29" s="18"/>
      <c r="U29" s="18"/>
      <c r="V29" s="18"/>
      <c r="W29" s="18"/>
      <c r="X29" s="18"/>
      <c r="Y29" s="18"/>
      <c r="Z29" s="18"/>
      <c r="AA29" s="18"/>
      <c r="AB29" s="17">
        <f t="shared" si="6"/>
        <v>0.13700000000000045</v>
      </c>
      <c r="AC29" s="24">
        <f t="shared" si="7"/>
        <v>3.9142857142857269E-3</v>
      </c>
      <c r="AD29" s="11"/>
      <c r="AE29" s="13"/>
    </row>
    <row r="30" spans="1:31" x14ac:dyDescent="0.2">
      <c r="A30" s="6" t="s">
        <v>41</v>
      </c>
      <c r="B30" s="18">
        <v>103.7</v>
      </c>
      <c r="C30" s="18">
        <v>7.4</v>
      </c>
      <c r="D30" s="18">
        <v>6.6</v>
      </c>
      <c r="E30" s="18">
        <v>5.8999999999999986</v>
      </c>
      <c r="F30" s="18">
        <v>7.1000000000000014</v>
      </c>
      <c r="G30" s="18">
        <v>6.3999999999999986</v>
      </c>
      <c r="H30" s="18">
        <v>5.7000000000000028</v>
      </c>
      <c r="I30" s="18">
        <v>10.100000000000001</v>
      </c>
      <c r="J30" s="18">
        <v>10.399999999999999</v>
      </c>
      <c r="K30" s="18">
        <v>10.100000000000001</v>
      </c>
      <c r="L30" s="18">
        <v>7.3999999999999915</v>
      </c>
      <c r="M30" s="18">
        <v>8.9000000000000057</v>
      </c>
      <c r="N30" s="18">
        <v>7.7999999999999972</v>
      </c>
      <c r="O30" s="18">
        <f t="shared" si="1"/>
        <v>9.1999999999999993</v>
      </c>
      <c r="P30" s="18">
        <f>[18]объемы!$AE$78</f>
        <v>9.1999999999999993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7">
        <f t="shared" si="6"/>
        <v>1.7999999999999989</v>
      </c>
      <c r="AC30" s="24">
        <f t="shared" si="7"/>
        <v>0.24324324324324309</v>
      </c>
      <c r="AD30" s="11"/>
      <c r="AE30" s="13"/>
    </row>
    <row r="31" spans="1:31" x14ac:dyDescent="0.2">
      <c r="A31" s="4" t="s">
        <v>42</v>
      </c>
      <c r="B31" s="16">
        <v>463.15</v>
      </c>
      <c r="C31" s="16">
        <v>44</v>
      </c>
      <c r="D31" s="16">
        <v>61</v>
      </c>
      <c r="E31" s="16">
        <v>38.299999999999997</v>
      </c>
      <c r="F31" s="16">
        <v>22.900000000000006</v>
      </c>
      <c r="G31" s="16">
        <v>40.700000000000003</v>
      </c>
      <c r="H31" s="16">
        <v>22.099999999999998</v>
      </c>
      <c r="I31" s="16">
        <v>28.1</v>
      </c>
      <c r="J31" s="16">
        <v>32.09999999999998</v>
      </c>
      <c r="K31" s="16">
        <v>22.100000000000005</v>
      </c>
      <c r="L31" s="16">
        <v>37.100000000000009</v>
      </c>
      <c r="M31" s="16">
        <v>30.999999999999993</v>
      </c>
      <c r="N31" s="16">
        <v>25.370000000000005</v>
      </c>
      <c r="O31" s="16">
        <f t="shared" si="1"/>
        <v>13.4</v>
      </c>
      <c r="P31" s="16">
        <v>13.4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>
        <f t="shared" si="6"/>
        <v>-30.6</v>
      </c>
      <c r="AC31" s="23">
        <f t="shared" si="7"/>
        <v>-0.69545454545454544</v>
      </c>
    </row>
  </sheetData>
  <phoneticPr fontId="0" type="noConversion"/>
  <pageMargins left="0.25" right="0.25" top="0.75" bottom="0.75" header="0.3" footer="0.3"/>
  <pageSetup paperSize="9" scale="4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2017-01-20T11:02:33Z</cp:lastPrinted>
  <dcterms:created xsi:type="dcterms:W3CDTF">2011-12-13T08:30:24Z</dcterms:created>
  <dcterms:modified xsi:type="dcterms:W3CDTF">2017-02-20T10:38:33Z</dcterms:modified>
</cp:coreProperties>
</file>