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по маркетингу ЕКД\!_Общая папка Управления по маркетингу ЕКД\МАРКЕТИНГ\Пресс-релизы\2019\01 месяц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AA26" i="1" l="1"/>
  <c r="Z26" i="1"/>
  <c r="Y26" i="1"/>
  <c r="X26" i="1"/>
  <c r="W26" i="1"/>
  <c r="V26" i="1"/>
  <c r="U26" i="1"/>
  <c r="T26" i="1"/>
  <c r="S26" i="1"/>
  <c r="R26" i="1"/>
  <c r="Q26" i="1"/>
  <c r="P26" i="1"/>
  <c r="AA21" i="1"/>
  <c r="Z21" i="1"/>
  <c r="Y21" i="1"/>
  <c r="X21" i="1"/>
  <c r="W21" i="1"/>
  <c r="V21" i="1"/>
  <c r="U21" i="1"/>
  <c r="T21" i="1"/>
  <c r="S21" i="1"/>
  <c r="R21" i="1"/>
  <c r="Q21" i="1"/>
  <c r="P21" i="1"/>
  <c r="AA15" i="1"/>
  <c r="Z15" i="1"/>
  <c r="Y15" i="1"/>
  <c r="X15" i="1"/>
  <c r="W15" i="1"/>
  <c r="V15" i="1"/>
  <c r="U15" i="1"/>
  <c r="T15" i="1"/>
  <c r="S15" i="1"/>
  <c r="R15" i="1"/>
  <c r="Q15" i="1"/>
  <c r="P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Z7" i="1"/>
  <c r="Y7" i="1"/>
  <c r="X7" i="1"/>
  <c r="W7" i="1"/>
  <c r="W6" i="1" s="1"/>
  <c r="W5" i="1" s="1"/>
  <c r="V7" i="1"/>
  <c r="U7" i="1"/>
  <c r="T7" i="1"/>
  <c r="S7" i="1"/>
  <c r="R7" i="1"/>
  <c r="Q7" i="1"/>
  <c r="P7" i="1"/>
  <c r="AA6" i="1"/>
  <c r="Z6" i="1"/>
  <c r="Y6" i="1"/>
  <c r="X6" i="1"/>
  <c r="V6" i="1"/>
  <c r="U6" i="1"/>
  <c r="T6" i="1"/>
  <c r="S6" i="1"/>
  <c r="R6" i="1"/>
  <c r="Q6" i="1"/>
  <c r="P6" i="1"/>
  <c r="AA5" i="1"/>
  <c r="Z5" i="1"/>
  <c r="Y5" i="1"/>
  <c r="X5" i="1"/>
  <c r="V5" i="1"/>
  <c r="U5" i="1"/>
  <c r="T5" i="1"/>
  <c r="S5" i="1"/>
  <c r="R5" i="1"/>
  <c r="Q5" i="1"/>
  <c r="P5" i="1"/>
  <c r="N26" i="1"/>
  <c r="M26" i="1"/>
  <c r="L26" i="1"/>
  <c r="K26" i="1"/>
  <c r="J26" i="1"/>
  <c r="I26" i="1"/>
  <c r="H26" i="1"/>
  <c r="G26" i="1"/>
  <c r="F26" i="1"/>
  <c r="E26" i="1"/>
  <c r="D26" i="1"/>
  <c r="C26" i="1"/>
  <c r="N21" i="1"/>
  <c r="M21" i="1"/>
  <c r="L21" i="1"/>
  <c r="K21" i="1"/>
  <c r="J21" i="1"/>
  <c r="I21" i="1"/>
  <c r="H21" i="1"/>
  <c r="G21" i="1"/>
  <c r="F21" i="1"/>
  <c r="E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X1" i="1" l="1"/>
  <c r="S1" i="1"/>
  <c r="T1" i="1"/>
  <c r="V1" i="1" l="1"/>
  <c r="O7" i="1" l="1"/>
  <c r="AA1" i="1" l="1"/>
  <c r="W1" i="1"/>
  <c r="U1" i="1"/>
  <c r="R1" i="1"/>
  <c r="Z1" i="1" l="1"/>
  <c r="Q1" i="1"/>
  <c r="P1" i="1" l="1"/>
  <c r="O31" i="1" l="1"/>
  <c r="O23" i="1"/>
  <c r="O20" i="1"/>
  <c r="O19" i="1"/>
  <c r="O17" i="1"/>
  <c r="O18" i="1"/>
  <c r="O28" i="1"/>
  <c r="O27" i="1"/>
  <c r="O14" i="1" l="1"/>
  <c r="O9" i="1"/>
  <c r="O8" i="1"/>
  <c r="O13" i="1"/>
  <c r="O22" i="1"/>
  <c r="O25" i="1"/>
  <c r="O12" i="1" l="1"/>
  <c r="O24" i="1"/>
  <c r="O30" i="1"/>
  <c r="O16" i="1"/>
  <c r="O10" i="1"/>
  <c r="O32" i="1" l="1"/>
  <c r="O6" i="1"/>
  <c r="O11" i="1" l="1"/>
  <c r="O26" i="1" l="1"/>
  <c r="O21" i="1" l="1"/>
  <c r="O29" i="1"/>
  <c r="O15" i="1"/>
  <c r="O5" i="1" l="1"/>
  <c r="Y1" i="1" l="1"/>
  <c r="B32" i="1" l="1"/>
  <c r="AB32" i="1" s="1"/>
  <c r="AC32" i="1" s="1"/>
  <c r="B31" i="1"/>
  <c r="AB31" i="1" s="1"/>
  <c r="AC31" i="1" s="1"/>
  <c r="B24" i="1"/>
  <c r="AB24" i="1" s="1"/>
  <c r="AC24" i="1" s="1"/>
  <c r="B8" i="1"/>
  <c r="B25" i="1"/>
  <c r="AB25" i="1" s="1"/>
  <c r="AC25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2" i="1"/>
  <c r="B11" i="1"/>
  <c r="B23" i="1"/>
  <c r="AB23" i="1" s="1"/>
  <c r="AC23" i="1" s="1"/>
  <c r="B17" i="1"/>
  <c r="AB17" i="1" s="1"/>
  <c r="AC17" i="1" s="1"/>
  <c r="B28" i="1"/>
  <c r="AB28" i="1" s="1"/>
  <c r="AC28" i="1" s="1"/>
  <c r="B27" i="1"/>
  <c r="B9" i="1"/>
  <c r="AB9" i="1" s="1"/>
  <c r="AC9" i="1" s="1"/>
  <c r="B20" i="1"/>
  <c r="AB20" i="1" s="1"/>
  <c r="AC20" i="1" s="1"/>
  <c r="B14" i="1"/>
  <c r="AB14" i="1" s="1"/>
  <c r="AC14" i="1" s="1"/>
  <c r="B30" i="1"/>
  <c r="B29" i="1" l="1"/>
  <c r="AB29" i="1" s="1"/>
  <c r="AC29" i="1" s="1"/>
  <c r="AB30" i="1"/>
  <c r="AC30" i="1" s="1"/>
  <c r="AB27" i="1"/>
  <c r="AC27" i="1" s="1"/>
  <c r="B26" i="1"/>
  <c r="AB26" i="1" s="1"/>
  <c r="AC26" i="1" s="1"/>
  <c r="B10" i="1"/>
  <c r="AB10" i="1" s="1"/>
  <c r="AC10" i="1" s="1"/>
  <c r="AB11" i="1"/>
  <c r="AC11" i="1" s="1"/>
  <c r="B7" i="1"/>
  <c r="AB8" i="1"/>
  <c r="AC8" i="1" s="1"/>
  <c r="AB22" i="1"/>
  <c r="AC22" i="1" s="1"/>
  <c r="B21" i="1"/>
  <c r="AB21" i="1" s="1"/>
  <c r="AC21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<sst xmlns="http://schemas.openxmlformats.org/spreadsheetml/2006/main" count="57" uniqueCount="45">
  <si>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</si>
  <si>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</si>
  <si>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</si>
  <si>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</si>
  <si>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</si>
  <si>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</si>
  <si>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</si>
  <si>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</si>
  <si>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</si>
  <si>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</si>
  <si>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</si>
  <si>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</si>
  <si>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</si>
  <si>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</si>
  <si>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</si>
  <si>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</si>
  <si>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</si>
  <si>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</si>
  <si>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</si>
  <si>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</si>
  <si>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</si>
  <si>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</si>
  <si>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</si>
  <si>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</si>
  <si>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</si>
  <si>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</si>
  <si>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</si>
  <si>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</si>
  <si>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</si>
  <si>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</si>
  <si>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</si>
  <si>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</si>
  <si>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</si>
  <si>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</si>
  <si>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</si>
  <si>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</si>
  <si>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</si>
  <si>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</si>
  <si>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</si>
  <si>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</si>
  <si>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</si>
  <si>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</si>
  <si>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01M 2018</t>
  </si>
  <si>
    <t>01M 2019</t>
  </si>
  <si>
    <t>NCSP Group Cargo Turnover for 01M 2019,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</si>
</sst>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54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L14" sqref="AL14"/>
    </sheetView>
  </sheetViews>
  <sheetFormatPr defaultColWidth="9.140625" defaultRowHeight="19.5" outlineLevelCol="1" x14ac:dyDescent="0.35"/>
  <cols>
    <col min="1" max="1" width="48.5703125" style="1" customWidth="1"/>
    <col min="2" max="2" width="16.42578125" style="2" customWidth="1"/>
    <col min="3" max="3" width="16.5703125" style="3" customWidth="1" collapsed="1"/>
    <col min="4" max="14" width="15.140625" style="3" hidden="1" customWidth="1" outlineLevel="1"/>
    <col min="15" max="15" width="16.42578125" style="2" customWidth="1"/>
    <col min="16" max="16" width="16.5703125" style="3" customWidth="1" collapsed="1"/>
    <col min="17" max="22" width="13.5703125" style="3" hidden="1" customWidth="1" outlineLevel="1"/>
    <col min="23" max="23" width="13.5703125" style="38" hidden="1" customWidth="1" outlineLevel="1"/>
    <col min="24" max="26" width="13.7109375" style="3" hidden="1" customWidth="1" outlineLevel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0</v>
      </c>
      <c r="R1" s="4">
        <f t="shared" si="0"/>
        <v>0</v>
      </c>
      <c r="S1" s="4">
        <f t="shared" si="0"/>
        <v>0</v>
      </c>
      <c r="T1" s="4">
        <f t="shared" si="0"/>
        <v>0</v>
      </c>
      <c r="U1" s="4">
        <f t="shared" si="0"/>
        <v>0</v>
      </c>
      <c r="V1" s="4">
        <f t="shared" si="0"/>
        <v>0</v>
      </c>
      <c r="W1" s="37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28" t="s">
        <v>44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42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43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5" x14ac:dyDescent="0.35">
      <c r="A5" s="40" t="s">
        <v>0</v>
      </c>
      <c r="B5" s="41">
        <f>B6+B15+B21+B26+B32</f>
        <v>11675.641568027273</v>
      </c>
      <c r="C5" s="41">
        <f t="shared" ref="C5:N5" si="1">C6+C15+C21+C26+C32</f>
        <v>11675.641568027273</v>
      </c>
      <c r="D5" s="41">
        <f t="shared" si="1"/>
        <v>10627.765137252964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11031.888294754001</v>
      </c>
      <c r="L5" s="41">
        <f t="shared" si="1"/>
        <v>11693.721092626001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12063.091137208005</v>
      </c>
      <c r="P5" s="49">
        <f t="shared" ref="P5:AA5" si="3">P6+P15+P21+P26+P32</f>
        <v>12063.091137208005</v>
      </c>
      <c r="Q5" s="42">
        <f t="shared" si="3"/>
        <v>0</v>
      </c>
      <c r="R5" s="42">
        <f t="shared" si="3"/>
        <v>0</v>
      </c>
      <c r="S5" s="42">
        <f t="shared" si="3"/>
        <v>0</v>
      </c>
      <c r="T5" s="42">
        <f t="shared" si="3"/>
        <v>0</v>
      </c>
      <c r="U5" s="42">
        <f t="shared" si="3"/>
        <v>0</v>
      </c>
      <c r="V5" s="42">
        <f t="shared" si="3"/>
        <v>0</v>
      </c>
      <c r="W5" s="42">
        <f t="shared" si="3"/>
        <v>0</v>
      </c>
      <c r="X5" s="42">
        <f t="shared" si="3"/>
        <v>0</v>
      </c>
      <c r="Y5" s="42">
        <f t="shared" si="3"/>
        <v>0</v>
      </c>
      <c r="Z5" s="42">
        <f t="shared" si="3"/>
        <v>0</v>
      </c>
      <c r="AA5" s="42">
        <f t="shared" si="3"/>
        <v>0</v>
      </c>
      <c r="AB5" s="42">
        <f>O5-B5</f>
        <v>387.44956918073149</v>
      </c>
      <c r="AC5" s="43">
        <f>AB5/B5</f>
        <v>3.3184435041388079E-2</v>
      </c>
      <c r="AD5" s="10"/>
      <c r="AE5" s="3"/>
      <c r="AF5" s="11"/>
      <c r="AH5" s="3"/>
      <c r="AI5" s="11"/>
    </row>
    <row r="6" spans="1:35" x14ac:dyDescent="0.35">
      <c r="A6" s="29" t="s">
        <v>1</v>
      </c>
      <c r="B6" s="12">
        <f>B7+B10+B13+B14</f>
        <v>8769.6105509999998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8976.0211930000023</v>
      </c>
      <c r="P6" s="50">
        <f>SUM(P7,P10,P13,P14)</f>
        <v>8976.0211930000023</v>
      </c>
      <c r="Q6" s="14">
        <f t="shared" ref="Q6:Z6" si="6">SUM(Q7,Q10,Q13,Q14)</f>
        <v>0</v>
      </c>
      <c r="R6" s="14">
        <f t="shared" si="6"/>
        <v>0</v>
      </c>
      <c r="S6" s="14">
        <f t="shared" si="6"/>
        <v>0</v>
      </c>
      <c r="T6" s="14">
        <f t="shared" si="6"/>
        <v>0</v>
      </c>
      <c r="U6" s="14">
        <f t="shared" si="6"/>
        <v>0</v>
      </c>
      <c r="V6" s="14">
        <f t="shared" si="6"/>
        <v>0</v>
      </c>
      <c r="W6" s="14">
        <f t="shared" si="6"/>
        <v>0</v>
      </c>
      <c r="X6" s="14">
        <f t="shared" si="6"/>
        <v>0</v>
      </c>
      <c r="Y6" s="14">
        <f t="shared" si="6"/>
        <v>0</v>
      </c>
      <c r="Z6" s="14">
        <f t="shared" si="6"/>
        <v>0</v>
      </c>
      <c r="AA6" s="14">
        <f t="shared" ref="AA6" si="7">AA7+AA10+AA13+AA14</f>
        <v>0</v>
      </c>
      <c r="AB6" s="14">
        <f t="shared" ref="AB6:AB31" si="8">O6-B6</f>
        <v>206.41064200000255</v>
      </c>
      <c r="AC6" s="15">
        <f t="shared" ref="AC6:AC32" si="9">AB6/B6</f>
        <v>2.3537036314168539E-2</v>
      </c>
      <c r="AD6" s="10"/>
      <c r="AE6" s="3"/>
      <c r="AF6" s="11"/>
      <c r="AH6" s="3"/>
      <c r="AI6" s="11"/>
    </row>
    <row r="7" spans="1:35" x14ac:dyDescent="0.35">
      <c r="A7" s="30" t="s">
        <v>2</v>
      </c>
      <c r="B7" s="16">
        <f>B8+B9</f>
        <v>5501.6798359999993</v>
      </c>
      <c r="C7" s="18">
        <f t="shared" ref="C7:N7" si="10">C8+C9</f>
        <v>5501.6798359999993</v>
      </c>
      <c r="D7" s="18">
        <f t="shared" si="10"/>
        <v>4473.9300320000002</v>
      </c>
      <c r="E7" s="18">
        <f t="shared" si="10"/>
        <v>5634.4984389999991</v>
      </c>
      <c r="F7" s="18">
        <f t="shared" si="10"/>
        <v>5868.5549869999995</v>
      </c>
      <c r="G7" s="18">
        <f t="shared" si="10"/>
        <v>5670.1512629999997</v>
      </c>
      <c r="H7" s="18">
        <f t="shared" si="10"/>
        <v>5191.5667510000003</v>
      </c>
      <c r="I7" s="18">
        <f t="shared" si="10"/>
        <v>5465.199036</v>
      </c>
      <c r="J7" s="18">
        <f t="shared" si="10"/>
        <v>5644.9286919999995</v>
      </c>
      <c r="K7" s="18">
        <f t="shared" si="10"/>
        <v>5398.2368100000003</v>
      </c>
      <c r="L7" s="18">
        <f t="shared" si="10"/>
        <v>6029.9543099999992</v>
      </c>
      <c r="M7" s="18">
        <f t="shared" si="10"/>
        <v>4915.3043969999999</v>
      </c>
      <c r="N7" s="18">
        <f t="shared" si="10"/>
        <v>6435.1151900000004</v>
      </c>
      <c r="O7" s="16">
        <f t="shared" si="2"/>
        <v>5502.343726000001</v>
      </c>
      <c r="P7" s="51">
        <f t="shared" ref="P7:Y7" si="11">P8+P9</f>
        <v>5502.343726000001</v>
      </c>
      <c r="Q7" s="18">
        <f t="shared" si="11"/>
        <v>0</v>
      </c>
      <c r="R7" s="18">
        <f t="shared" si="11"/>
        <v>0</v>
      </c>
      <c r="S7" s="18">
        <f t="shared" si="11"/>
        <v>0</v>
      </c>
      <c r="T7" s="18">
        <f t="shared" si="11"/>
        <v>0</v>
      </c>
      <c r="U7" s="18">
        <f t="shared" si="11"/>
        <v>0</v>
      </c>
      <c r="V7" s="18">
        <f t="shared" si="11"/>
        <v>0</v>
      </c>
      <c r="W7" s="18">
        <f t="shared" si="11"/>
        <v>0</v>
      </c>
      <c r="X7" s="18">
        <f t="shared" si="11"/>
        <v>0</v>
      </c>
      <c r="Y7" s="18">
        <f t="shared" si="11"/>
        <v>0</v>
      </c>
      <c r="Z7" s="18">
        <f>Z8+Z9</f>
        <v>0</v>
      </c>
      <c r="AA7" s="18">
        <f t="shared" ref="AA7" si="12">AA8+AA9</f>
        <v>0</v>
      </c>
      <c r="AB7" s="18">
        <f>O7-B7</f>
        <v>0.66389000000162923</v>
      </c>
      <c r="AC7" s="19">
        <f t="shared" si="9"/>
        <v>1.2067041699836735E-4</v>
      </c>
      <c r="AD7" s="10"/>
      <c r="AE7" s="3"/>
      <c r="AF7" s="11"/>
      <c r="AH7" s="3"/>
      <c r="AI7" s="11"/>
    </row>
    <row r="8" spans="1:35" s="23" customFormat="1" x14ac:dyDescent="0.35">
      <c r="A8" s="31" t="s">
        <v>3</v>
      </c>
      <c r="B8" s="20">
        <f>SUMIF($P$1:$AA$1,1,C8:N8)</f>
        <v>2101.9435199999998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2104.3464500000005</v>
      </c>
      <c r="P8" s="52">
        <v>2104.3464500000005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f t="shared" si="8"/>
        <v>2.4029300000006515</v>
      </c>
      <c r="AC8" s="44">
        <f t="shared" si="9"/>
        <v>1.1431943708937772E-3</v>
      </c>
      <c r="AD8" s="45"/>
      <c r="AE8" s="48"/>
      <c r="AF8" s="47"/>
      <c r="AH8" s="48"/>
      <c r="AI8" s="47"/>
    </row>
    <row r="9" spans="1:35" s="23" customFormat="1" x14ac:dyDescent="0.35">
      <c r="A9" s="31" t="s">
        <v>4</v>
      </c>
      <c r="B9" s="20">
        <f>SUMIF($P$1:$AA$1,1,C9:N9)</f>
        <v>3399.736316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3397.9972760000001</v>
      </c>
      <c r="P9" s="52">
        <v>3397.9972760000001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f t="shared" si="8"/>
        <v>-1.7390399999999318</v>
      </c>
      <c r="AC9" s="44">
        <f t="shared" si="9"/>
        <v>-5.1152202358035223E-4</v>
      </c>
      <c r="AD9" s="45"/>
      <c r="AE9" s="48"/>
      <c r="AF9" s="47"/>
      <c r="AH9" s="48"/>
      <c r="AI9" s="47"/>
    </row>
    <row r="10" spans="1:35" x14ac:dyDescent="0.35">
      <c r="A10" s="30" t="s">
        <v>5</v>
      </c>
      <c r="B10" s="16">
        <f>B11+B12</f>
        <v>3151.843965</v>
      </c>
      <c r="C10" s="18">
        <f t="shared" ref="C10:N10" si="13">C11+C12</f>
        <v>3151.843965</v>
      </c>
      <c r="D10" s="18">
        <f t="shared" si="13"/>
        <v>2936.3222100000003</v>
      </c>
      <c r="E10" s="18">
        <f t="shared" si="13"/>
        <v>3179.8640789999999</v>
      </c>
      <c r="F10" s="18">
        <f t="shared" si="13"/>
        <v>2786.9849290000002</v>
      </c>
      <c r="G10" s="18">
        <f t="shared" si="13"/>
        <v>2762.8541620000005</v>
      </c>
      <c r="H10" s="18">
        <f t="shared" si="13"/>
        <v>2889.4438399999999</v>
      </c>
      <c r="I10" s="18">
        <f t="shared" si="13"/>
        <v>3013.7066560000003</v>
      </c>
      <c r="J10" s="18">
        <f t="shared" si="13"/>
        <v>2725.1991359999997</v>
      </c>
      <c r="K10" s="18">
        <f t="shared" si="13"/>
        <v>2458.955735</v>
      </c>
      <c r="L10" s="18">
        <f t="shared" si="13"/>
        <v>2271.0509780000002</v>
      </c>
      <c r="M10" s="18">
        <f t="shared" si="13"/>
        <v>2190.8153600000001</v>
      </c>
      <c r="N10" s="18">
        <f t="shared" si="13"/>
        <v>2876.1000000000004</v>
      </c>
      <c r="O10" s="16">
        <f t="shared" si="2"/>
        <v>3380.5210569999999</v>
      </c>
      <c r="P10" s="51">
        <f t="shared" ref="P10:AA10" si="14">P11+P12</f>
        <v>3380.5210569999999</v>
      </c>
      <c r="Q10" s="18">
        <f t="shared" si="14"/>
        <v>0</v>
      </c>
      <c r="R10" s="18">
        <f t="shared" si="14"/>
        <v>0</v>
      </c>
      <c r="S10" s="18">
        <f t="shared" si="14"/>
        <v>0</v>
      </c>
      <c r="T10" s="18">
        <f t="shared" si="14"/>
        <v>0</v>
      </c>
      <c r="U10" s="18">
        <f t="shared" si="14"/>
        <v>0</v>
      </c>
      <c r="V10" s="18">
        <f t="shared" si="14"/>
        <v>0</v>
      </c>
      <c r="W10" s="18">
        <f t="shared" si="14"/>
        <v>0</v>
      </c>
      <c r="X10" s="18">
        <f t="shared" si="14"/>
        <v>0</v>
      </c>
      <c r="Y10" s="18">
        <f t="shared" si="14"/>
        <v>0</v>
      </c>
      <c r="Z10" s="18">
        <f t="shared" si="14"/>
        <v>0</v>
      </c>
      <c r="AA10" s="18">
        <f t="shared" si="14"/>
        <v>0</v>
      </c>
      <c r="AB10" s="18">
        <f t="shared" si="8"/>
        <v>228.6770919999999</v>
      </c>
      <c r="AC10" s="19">
        <f t="shared" si="9"/>
        <v>7.2553430480496492E-2</v>
      </c>
      <c r="AD10" s="10"/>
      <c r="AE10" s="3"/>
      <c r="AF10" s="11"/>
      <c r="AH10" s="3"/>
      <c r="AI10" s="11"/>
    </row>
    <row r="11" spans="1:35" s="23" customFormat="1" x14ac:dyDescent="0.35">
      <c r="A11" s="31" t="s">
        <v>6</v>
      </c>
      <c r="B11" s="20">
        <f t="shared" ref="B11:B31" si="15">SUMIF($P$1:$AA$1,1,C11:N11)</f>
        <v>1680.7614800000001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1893.1787999999997</v>
      </c>
      <c r="P11" s="52">
        <v>1893.1787999999997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>
        <f>O11-B11</f>
        <v>212.41731999999956</v>
      </c>
      <c r="AC11" s="44">
        <f>AB11/B11</f>
        <v>0.12638159698900259</v>
      </c>
      <c r="AD11" s="45"/>
      <c r="AE11" s="46"/>
      <c r="AF11" s="47"/>
      <c r="AH11" s="48"/>
      <c r="AI11" s="47"/>
    </row>
    <row r="12" spans="1:35" s="23" customFormat="1" x14ac:dyDescent="0.35">
      <c r="A12" s="31" t="s">
        <v>7</v>
      </c>
      <c r="B12" s="20">
        <f t="shared" si="15"/>
        <v>1471.0824850000001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1487.342257</v>
      </c>
      <c r="P12" s="52">
        <v>1487.342257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>
        <f t="shared" si="8"/>
        <v>16.259771999999884</v>
      </c>
      <c r="AC12" s="44">
        <f t="shared" si="9"/>
        <v>1.1052930182905334E-2</v>
      </c>
      <c r="AD12" s="45"/>
      <c r="AE12" s="48"/>
      <c r="AF12" s="47"/>
      <c r="AH12" s="48"/>
      <c r="AI12" s="47"/>
    </row>
    <row r="13" spans="1:35" x14ac:dyDescent="0.35">
      <c r="A13" s="30" t="s">
        <v>8</v>
      </c>
      <c r="B13" s="16">
        <f t="shared" si="15"/>
        <v>66.569130000000001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71.273089999999996</v>
      </c>
      <c r="P13" s="51">
        <v>71.273089999999996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>
        <f t="shared" si="8"/>
        <v>4.703959999999995</v>
      </c>
      <c r="AC13" s="19">
        <f t="shared" si="9"/>
        <v>7.0662783184938655E-2</v>
      </c>
      <c r="AD13" s="10"/>
      <c r="AE13" s="3"/>
      <c r="AF13" s="11"/>
      <c r="AH13" s="3"/>
      <c r="AI13" s="11"/>
    </row>
    <row r="14" spans="1:35" x14ac:dyDescent="0.35">
      <c r="A14" s="30" t="s">
        <v>9</v>
      </c>
      <c r="B14" s="16">
        <f t="shared" si="15"/>
        <v>49.517619999999994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21.883320000000001</v>
      </c>
      <c r="P14" s="51">
        <v>21.883320000000001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>
        <f t="shared" si="8"/>
        <v>-27.634299999999993</v>
      </c>
      <c r="AC14" s="19">
        <f t="shared" si="9"/>
        <v>-0.55807003648398279</v>
      </c>
      <c r="AD14" s="10"/>
      <c r="AE14" s="3"/>
      <c r="AF14" s="11"/>
      <c r="AH14" s="3"/>
      <c r="AI14" s="11"/>
    </row>
    <row r="15" spans="1:35" x14ac:dyDescent="0.35">
      <c r="A15" s="29" t="s">
        <v>10</v>
      </c>
      <c r="B15" s="12">
        <f>SUM(B16:B20)</f>
        <v>1342.9780000000001</v>
      </c>
      <c r="C15" s="13">
        <f>SUM(C16:C20)</f>
        <v>1342.9780000000001</v>
      </c>
      <c r="D15" s="13">
        <f t="shared" ref="D15:N15" si="16">SUM(D16:D20)</f>
        <v>1421.0919999999999</v>
      </c>
      <c r="E15" s="13">
        <f t="shared" si="16"/>
        <v>1735.4641300000001</v>
      </c>
      <c r="F15" s="13">
        <f t="shared" si="16"/>
        <v>1575.0231100000001</v>
      </c>
      <c r="G15" s="13">
        <f t="shared" si="16"/>
        <v>1334.82206</v>
      </c>
      <c r="H15" s="13">
        <f t="shared" si="16"/>
        <v>1122.5328300000001</v>
      </c>
      <c r="I15" s="13">
        <f t="shared" si="16"/>
        <v>1568.0121400000003</v>
      </c>
      <c r="J15" s="13">
        <f t="shared" si="16"/>
        <v>1471.63084</v>
      </c>
      <c r="K15" s="13">
        <f t="shared" si="16"/>
        <v>1469.09456</v>
      </c>
      <c r="L15" s="13">
        <f t="shared" si="16"/>
        <v>1493.1473699999999</v>
      </c>
      <c r="M15" s="13">
        <f t="shared" si="16"/>
        <v>1415.0423899999998</v>
      </c>
      <c r="N15" s="14">
        <f t="shared" si="16"/>
        <v>1635.56068</v>
      </c>
      <c r="O15" s="12">
        <f t="shared" si="2"/>
        <v>1286.0369000000001</v>
      </c>
      <c r="P15" s="50">
        <f>SUM(P16:P20)</f>
        <v>1286.0369000000001</v>
      </c>
      <c r="Q15" s="14">
        <f t="shared" ref="Q15:AA15" si="17">SUM(Q16:Q20)</f>
        <v>0</v>
      </c>
      <c r="R15" s="14">
        <f t="shared" si="17"/>
        <v>0</v>
      </c>
      <c r="S15" s="14">
        <f t="shared" si="17"/>
        <v>0</v>
      </c>
      <c r="T15" s="14">
        <f t="shared" si="17"/>
        <v>0</v>
      </c>
      <c r="U15" s="14">
        <f t="shared" si="17"/>
        <v>0</v>
      </c>
      <c r="V15" s="14">
        <f t="shared" si="17"/>
        <v>0</v>
      </c>
      <c r="W15" s="14">
        <f t="shared" si="17"/>
        <v>0</v>
      </c>
      <c r="X15" s="14">
        <f t="shared" si="17"/>
        <v>0</v>
      </c>
      <c r="Y15" s="14">
        <f t="shared" si="17"/>
        <v>0</v>
      </c>
      <c r="Z15" s="14">
        <f t="shared" si="17"/>
        <v>0</v>
      </c>
      <c r="AA15" s="14">
        <f t="shared" si="17"/>
        <v>0</v>
      </c>
      <c r="AB15" s="14">
        <f t="shared" si="8"/>
        <v>-56.941100000000006</v>
      </c>
      <c r="AC15" s="15">
        <f t="shared" si="9"/>
        <v>-4.2399130886730835E-2</v>
      </c>
      <c r="AD15" s="10"/>
      <c r="AE15" s="3"/>
      <c r="AF15" s="11"/>
      <c r="AH15" s="3"/>
      <c r="AI15" s="11"/>
    </row>
    <row r="16" spans="1:35" x14ac:dyDescent="0.35">
      <c r="A16" s="30" t="s">
        <v>11</v>
      </c>
      <c r="B16" s="16">
        <f t="shared" si="15"/>
        <v>1020.335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874.07923000000005</v>
      </c>
      <c r="P16" s="51">
        <v>874.07923000000005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f t="shared" si="8"/>
        <v>-146.25576999999998</v>
      </c>
      <c r="AC16" s="19">
        <f t="shared" si="9"/>
        <v>-0.14334093214483476</v>
      </c>
      <c r="AD16" s="10"/>
      <c r="AE16" s="3"/>
      <c r="AF16" s="11"/>
      <c r="AH16" s="3"/>
      <c r="AI16" s="11"/>
    </row>
    <row r="17" spans="1:35" x14ac:dyDescent="0.35">
      <c r="A17" s="30" t="s">
        <v>12</v>
      </c>
      <c r="B17" s="16">
        <f t="shared" si="15"/>
        <v>34.087000000000003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0" si="18">SUM(P17:AA17)</f>
        <v>39.021990000000002</v>
      </c>
      <c r="P17" s="51">
        <v>39.021990000000002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>
        <f t="shared" si="8"/>
        <v>4.9349899999999991</v>
      </c>
      <c r="AC17" s="19">
        <f t="shared" si="9"/>
        <v>0.14477630768328098</v>
      </c>
      <c r="AD17" s="10"/>
      <c r="AE17" s="3"/>
      <c r="AF17" s="11"/>
      <c r="AH17" s="3"/>
      <c r="AI17" s="11"/>
    </row>
    <row r="18" spans="1:35" x14ac:dyDescent="0.35">
      <c r="A18" s="30" t="s">
        <v>13</v>
      </c>
      <c r="B18" s="16">
        <f t="shared" si="15"/>
        <v>14.791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18"/>
        <v>35.530749999999998</v>
      </c>
      <c r="P18" s="51">
        <v>35.530749999999998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>
        <f t="shared" si="8"/>
        <v>20.739749999999997</v>
      </c>
      <c r="AC18" s="19">
        <f t="shared" si="9"/>
        <v>1.4021871408288822</v>
      </c>
      <c r="AD18" s="10"/>
      <c r="AE18" s="3"/>
      <c r="AF18" s="11"/>
      <c r="AH18" s="3"/>
      <c r="AI18" s="11"/>
    </row>
    <row r="19" spans="1:35" x14ac:dyDescent="0.35">
      <c r="A19" s="30" t="s">
        <v>41</v>
      </c>
      <c r="B19" s="16">
        <f t="shared" si="15"/>
        <v>138.38999999999999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18"/>
        <v>201.13677000000001</v>
      </c>
      <c r="P19" s="51">
        <v>201.13677000000001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>
        <f t="shared" si="8"/>
        <v>62.746770000000026</v>
      </c>
      <c r="AC19" s="19">
        <f t="shared" si="9"/>
        <v>0.45340537611099091</v>
      </c>
      <c r="AD19" s="10"/>
      <c r="AE19" s="3"/>
      <c r="AF19" s="11"/>
      <c r="AH19" s="3"/>
      <c r="AI19" s="11"/>
    </row>
    <row r="20" spans="1:35" x14ac:dyDescent="0.35">
      <c r="A20" s="30" t="s">
        <v>14</v>
      </c>
      <c r="B20" s="16">
        <f t="shared" si="15"/>
        <v>135.375</v>
      </c>
      <c r="C20" s="17">
        <v>135.375</v>
      </c>
      <c r="D20" s="17">
        <v>80.414700000000011</v>
      </c>
      <c r="E20" s="17">
        <v>181.27231999999998</v>
      </c>
      <c r="F20" s="17">
        <v>139.43797999999998</v>
      </c>
      <c r="G20" s="17">
        <v>118.77613000000002</v>
      </c>
      <c r="H20" s="17">
        <v>153.92867000000001</v>
      </c>
      <c r="I20" s="17">
        <v>126.58193</v>
      </c>
      <c r="J20" s="17">
        <v>116.91201000000001</v>
      </c>
      <c r="K20" s="17">
        <v>133.52212</v>
      </c>
      <c r="L20" s="17">
        <v>67.332440000000005</v>
      </c>
      <c r="M20" s="17">
        <v>111.17872000000001</v>
      </c>
      <c r="N20" s="18">
        <v>78.900000000000006</v>
      </c>
      <c r="O20" s="16">
        <f t="shared" si="18"/>
        <v>136.26815999999999</v>
      </c>
      <c r="P20" s="51">
        <v>136.26815999999999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>
        <f t="shared" si="8"/>
        <v>0.89315999999999462</v>
      </c>
      <c r="AC20" s="19">
        <f t="shared" si="9"/>
        <v>6.5976731301938662E-3</v>
      </c>
      <c r="AD20" s="10"/>
      <c r="AE20" s="3"/>
      <c r="AF20" s="11"/>
      <c r="AH20" s="3"/>
      <c r="AI20" s="11"/>
    </row>
    <row r="21" spans="1:35" x14ac:dyDescent="0.35">
      <c r="A21" s="29" t="s">
        <v>15</v>
      </c>
      <c r="B21" s="12">
        <f>SUM(B22:B25)</f>
        <v>1084.7027413000001</v>
      </c>
      <c r="C21" s="13">
        <f>SUM(C22:C25)</f>
        <v>1084.7027413000001</v>
      </c>
      <c r="D21" s="13">
        <f t="shared" ref="D21:N21" si="19">SUM(D22:D25)</f>
        <v>1168.9656947000001</v>
      </c>
      <c r="E21" s="13">
        <f t="shared" si="19"/>
        <v>1338.2427629999997</v>
      </c>
      <c r="F21" s="13">
        <f t="shared" si="19"/>
        <v>1407.7753724499998</v>
      </c>
      <c r="G21" s="13">
        <f t="shared" si="19"/>
        <v>1269.8129548000002</v>
      </c>
      <c r="H21" s="13">
        <f t="shared" si="19"/>
        <v>1297.66435725</v>
      </c>
      <c r="I21" s="13">
        <f t="shared" si="19"/>
        <v>1059.0840712000002</v>
      </c>
      <c r="J21" s="13">
        <f t="shared" si="19"/>
        <v>1389.4429493999999</v>
      </c>
      <c r="K21" s="13">
        <f t="shared" si="19"/>
        <v>1143.0477874000001</v>
      </c>
      <c r="L21" s="13">
        <f t="shared" si="19"/>
        <v>1267.3103913499999</v>
      </c>
      <c r="M21" s="13">
        <f t="shared" si="19"/>
        <v>1233.5310032499999</v>
      </c>
      <c r="N21" s="14">
        <f t="shared" si="19"/>
        <v>1305.6000000000001</v>
      </c>
      <c r="O21" s="12">
        <f>SUM(P21:AA21)</f>
        <v>1336.0698238500001</v>
      </c>
      <c r="P21" s="50">
        <f>SUM(P22:P25)</f>
        <v>1336.0698238500001</v>
      </c>
      <c r="Q21" s="14">
        <f t="shared" ref="Q21:AA21" si="20">SUM(Q22:Q25)</f>
        <v>0</v>
      </c>
      <c r="R21" s="14">
        <f t="shared" si="20"/>
        <v>0</v>
      </c>
      <c r="S21" s="14">
        <f t="shared" si="20"/>
        <v>0</v>
      </c>
      <c r="T21" s="14">
        <f t="shared" si="20"/>
        <v>0</v>
      </c>
      <c r="U21" s="14">
        <f t="shared" si="20"/>
        <v>0</v>
      </c>
      <c r="V21" s="14">
        <f t="shared" si="20"/>
        <v>0</v>
      </c>
      <c r="W21" s="14">
        <f t="shared" si="20"/>
        <v>0</v>
      </c>
      <c r="X21" s="14">
        <f t="shared" si="20"/>
        <v>0</v>
      </c>
      <c r="Y21" s="14">
        <f t="shared" si="20"/>
        <v>0</v>
      </c>
      <c r="Z21" s="14">
        <f t="shared" si="20"/>
        <v>0</v>
      </c>
      <c r="AA21" s="14">
        <f t="shared" si="20"/>
        <v>0</v>
      </c>
      <c r="AB21" s="14">
        <f t="shared" si="8"/>
        <v>251.36708255000008</v>
      </c>
      <c r="AC21" s="15">
        <f t="shared" si="9"/>
        <v>0.23173822004795561</v>
      </c>
      <c r="AD21" s="10"/>
      <c r="AE21" s="3"/>
      <c r="AF21" s="11"/>
      <c r="AH21" s="3"/>
      <c r="AI21" s="11"/>
    </row>
    <row r="22" spans="1:35" x14ac:dyDescent="0.35">
      <c r="A22" s="30" t="s">
        <v>16</v>
      </c>
      <c r="B22" s="16">
        <f t="shared" si="15"/>
        <v>928.02702399999998</v>
      </c>
      <c r="C22" s="17">
        <v>928.02702399999998</v>
      </c>
      <c r="D22" s="17">
        <v>1031.136573</v>
      </c>
      <c r="E22" s="17">
        <v>1202.0781929999998</v>
      </c>
      <c r="F22" s="17">
        <v>1258.8118899999999</v>
      </c>
      <c r="G22" s="17">
        <v>1144.579911</v>
      </c>
      <c r="H22" s="17">
        <v>1149.2128290000001</v>
      </c>
      <c r="I22" s="17">
        <v>943.44831600000009</v>
      </c>
      <c r="J22" s="17">
        <v>1304.948901</v>
      </c>
      <c r="K22" s="17">
        <v>1028.7019090000001</v>
      </c>
      <c r="L22" s="17">
        <v>1174.014964</v>
      </c>
      <c r="M22" s="17">
        <v>1148.1876999999999</v>
      </c>
      <c r="N22" s="18">
        <v>1157.9000000000001</v>
      </c>
      <c r="O22" s="16">
        <f>SUM(P22:AA22)</f>
        <v>1249.8508700000002</v>
      </c>
      <c r="P22" s="51">
        <v>1249.8508700000002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>
        <f t="shared" si="8"/>
        <v>321.82384600000023</v>
      </c>
      <c r="AC22" s="19">
        <f t="shared" si="9"/>
        <v>0.34678283894456963</v>
      </c>
      <c r="AD22" s="10"/>
      <c r="AE22" s="3"/>
      <c r="AF22" s="11"/>
      <c r="AH22" s="3"/>
      <c r="AI22" s="11"/>
    </row>
    <row r="23" spans="1:35" x14ac:dyDescent="0.35">
      <c r="A23" s="30" t="s">
        <v>17</v>
      </c>
      <c r="B23" s="16">
        <f t="shared" si="15"/>
        <v>28.4925861</v>
      </c>
      <c r="C23" s="17">
        <v>28.4925861</v>
      </c>
      <c r="D23" s="17">
        <v>21.736813899999998</v>
      </c>
      <c r="E23" s="17">
        <v>23.813679999999998</v>
      </c>
      <c r="F23" s="17">
        <v>30.46881145</v>
      </c>
      <c r="G23" s="17">
        <v>27.607038799999998</v>
      </c>
      <c r="H23" s="17">
        <v>19.648956250000008</v>
      </c>
      <c r="I23" s="17">
        <v>26.111014600000004</v>
      </c>
      <c r="J23" s="17">
        <v>23.842671600000003</v>
      </c>
      <c r="K23" s="17">
        <v>42.092438300000005</v>
      </c>
      <c r="L23" s="17">
        <v>17.733191850000004</v>
      </c>
      <c r="M23" s="17">
        <v>16.304386450000003</v>
      </c>
      <c r="N23" s="18">
        <v>31.5</v>
      </c>
      <c r="O23" s="16">
        <f t="shared" ref="O23:O25" si="21">SUM(P23:AA23)</f>
        <v>30.575234250000001</v>
      </c>
      <c r="P23" s="51">
        <v>30.575234250000001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>
        <f t="shared" si="8"/>
        <v>2.0826481500000007</v>
      </c>
      <c r="AC23" s="19">
        <f t="shared" si="9"/>
        <v>7.3094388227539678E-2</v>
      </c>
      <c r="AD23" s="10"/>
      <c r="AE23" s="3"/>
      <c r="AF23" s="11"/>
      <c r="AH23" s="3"/>
      <c r="AI23" s="11"/>
    </row>
    <row r="24" spans="1:35" x14ac:dyDescent="0.35">
      <c r="A24" s="30" t="s">
        <v>18</v>
      </c>
      <c r="B24" s="16">
        <f t="shared" si="15"/>
        <v>111.0012062</v>
      </c>
      <c r="C24" s="17">
        <v>111.0012062</v>
      </c>
      <c r="D24" s="17">
        <v>97.055669800000004</v>
      </c>
      <c r="E24" s="17">
        <v>80.655792000000005</v>
      </c>
      <c r="F24" s="17">
        <v>81.77551600000001</v>
      </c>
      <c r="G24" s="17">
        <v>60.605516000000001</v>
      </c>
      <c r="H24" s="17">
        <v>107.21537000000001</v>
      </c>
      <c r="I24" s="17">
        <v>86.79017060000001</v>
      </c>
      <c r="J24" s="17">
        <v>60.651376799999994</v>
      </c>
      <c r="K24" s="17">
        <v>72.253440100000006</v>
      </c>
      <c r="L24" s="17">
        <v>68.219881000000001</v>
      </c>
      <c r="M24" s="17">
        <v>62.220439800000008</v>
      </c>
      <c r="N24" s="18">
        <v>112.3</v>
      </c>
      <c r="O24" s="16">
        <f t="shared" si="21"/>
        <v>51.8625696</v>
      </c>
      <c r="P24" s="51">
        <v>51.8625696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>
        <f t="shared" si="8"/>
        <v>-59.138636599999998</v>
      </c>
      <c r="AC24" s="19">
        <f t="shared" si="9"/>
        <v>-0.5327747204246146</v>
      </c>
      <c r="AD24" s="10"/>
      <c r="AE24" s="3"/>
      <c r="AF24" s="11"/>
      <c r="AH24" s="3"/>
      <c r="AI24" s="11"/>
    </row>
    <row r="25" spans="1:35" x14ac:dyDescent="0.35">
      <c r="A25" s="30" t="s">
        <v>19</v>
      </c>
      <c r="B25" s="16">
        <f t="shared" si="15"/>
        <v>17.181925</v>
      </c>
      <c r="C25" s="17">
        <v>17.181925</v>
      </c>
      <c r="D25" s="17">
        <v>19.036637999999996</v>
      </c>
      <c r="E25" s="17">
        <v>31.695097999999998</v>
      </c>
      <c r="F25" s="17">
        <v>36.719155000000001</v>
      </c>
      <c r="G25" s="17">
        <v>37.020488999999998</v>
      </c>
      <c r="H25" s="17">
        <v>21.587202000000001</v>
      </c>
      <c r="I25" s="17">
        <v>2.7345699999999997</v>
      </c>
      <c r="J25" s="17">
        <v>0</v>
      </c>
      <c r="K25" s="17">
        <v>0</v>
      </c>
      <c r="L25" s="17">
        <v>7.3423544999999999</v>
      </c>
      <c r="M25" s="17">
        <v>6.8184769999999997</v>
      </c>
      <c r="N25" s="18">
        <v>3.9</v>
      </c>
      <c r="O25" s="16">
        <f t="shared" si="21"/>
        <v>3.7811500000000002</v>
      </c>
      <c r="P25" s="51">
        <v>3.7811500000000002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>
        <f t="shared" si="8"/>
        <v>-13.400774999999999</v>
      </c>
      <c r="AC25" s="19">
        <f t="shared" si="9"/>
        <v>-0.77993443691553765</v>
      </c>
      <c r="AD25" s="10"/>
      <c r="AE25" s="3"/>
      <c r="AF25" s="11"/>
      <c r="AH25" s="3"/>
      <c r="AI25" s="11"/>
    </row>
    <row r="26" spans="1:35" x14ac:dyDescent="0.35">
      <c r="A26" s="29" t="s">
        <v>20</v>
      </c>
      <c r="B26" s="12">
        <f>B27+B28</f>
        <v>411.26099999999997</v>
      </c>
      <c r="C26" s="13">
        <f>C27+C28</f>
        <v>411.26099999999997</v>
      </c>
      <c r="D26" s="13">
        <f t="shared" ref="D26:N26" si="22">D27+D28</f>
        <v>485.37028220499997</v>
      </c>
      <c r="E26" s="13">
        <f t="shared" si="22"/>
        <v>571.87498783000001</v>
      </c>
      <c r="F26" s="13">
        <f t="shared" si="22"/>
        <v>617.37216453999997</v>
      </c>
      <c r="G26" s="13">
        <f t="shared" si="22"/>
        <v>545.22086244600007</v>
      </c>
      <c r="H26" s="13">
        <f t="shared" si="22"/>
        <v>560.37449746000004</v>
      </c>
      <c r="I26" s="13">
        <f t="shared" si="22"/>
        <v>577.27681559000007</v>
      </c>
      <c r="J26" s="13">
        <f t="shared" si="22"/>
        <v>470.29705457</v>
      </c>
      <c r="K26" s="13">
        <f t="shared" si="22"/>
        <v>441.619468654</v>
      </c>
      <c r="L26" s="13">
        <f t="shared" si="22"/>
        <v>479.71453927599998</v>
      </c>
      <c r="M26" s="13">
        <f t="shared" si="22"/>
        <v>409.54081836</v>
      </c>
      <c r="N26" s="14">
        <f t="shared" si="22"/>
        <v>551.29999999999995</v>
      </c>
      <c r="O26" s="12">
        <f>SUM(P26:AA26)</f>
        <v>450.44132935800002</v>
      </c>
      <c r="P26" s="50">
        <f>P27+P28</f>
        <v>450.44132935800002</v>
      </c>
      <c r="Q26" s="14">
        <f t="shared" ref="Q26:AA26" si="23">Q27+Q28</f>
        <v>0</v>
      </c>
      <c r="R26" s="14">
        <f t="shared" si="23"/>
        <v>0</v>
      </c>
      <c r="S26" s="14">
        <f t="shared" si="23"/>
        <v>0</v>
      </c>
      <c r="T26" s="14">
        <f t="shared" si="23"/>
        <v>0</v>
      </c>
      <c r="U26" s="14">
        <f t="shared" si="23"/>
        <v>0</v>
      </c>
      <c r="V26" s="14">
        <f t="shared" si="23"/>
        <v>0</v>
      </c>
      <c r="W26" s="14">
        <f t="shared" si="23"/>
        <v>0</v>
      </c>
      <c r="X26" s="14">
        <f t="shared" si="23"/>
        <v>0</v>
      </c>
      <c r="Y26" s="14">
        <f t="shared" si="23"/>
        <v>0</v>
      </c>
      <c r="Z26" s="14">
        <f t="shared" si="23"/>
        <v>0</v>
      </c>
      <c r="AA26" s="14">
        <f t="shared" si="23"/>
        <v>0</v>
      </c>
      <c r="AB26" s="14">
        <f t="shared" si="8"/>
        <v>39.180329358000051</v>
      </c>
      <c r="AC26" s="15">
        <f t="shared" si="9"/>
        <v>9.5268769365439598E-2</v>
      </c>
      <c r="AD26" s="10"/>
      <c r="AE26" s="3"/>
      <c r="AF26" s="11"/>
      <c r="AH26" s="3"/>
      <c r="AI26" s="11"/>
    </row>
    <row r="27" spans="1:35" s="23" customFormat="1" x14ac:dyDescent="0.35">
      <c r="A27" s="31" t="s">
        <v>21</v>
      </c>
      <c r="B27" s="20">
        <f t="shared" si="15"/>
        <v>353.16399999999999</v>
      </c>
      <c r="C27" s="21">
        <v>353.16399999999999</v>
      </c>
      <c r="D27" s="21">
        <v>401.09550000000002</v>
      </c>
      <c r="E27" s="21">
        <v>503.93019999999996</v>
      </c>
      <c r="F27" s="21">
        <v>516.83699999999999</v>
      </c>
      <c r="G27" s="21">
        <v>443.46680000000003</v>
      </c>
      <c r="H27" s="21">
        <v>455.64840000000004</v>
      </c>
      <c r="I27" s="21">
        <v>465.91160000000002</v>
      </c>
      <c r="J27" s="21">
        <v>365.94209999999998</v>
      </c>
      <c r="K27" s="21">
        <v>358.36900000000003</v>
      </c>
      <c r="L27" s="21">
        <v>390.8999</v>
      </c>
      <c r="M27" s="21">
        <v>307.39580000000001</v>
      </c>
      <c r="N27" s="22">
        <v>456.7</v>
      </c>
      <c r="O27" s="20">
        <f>SUM(P27:AA27)</f>
        <v>348.64400000000001</v>
      </c>
      <c r="P27" s="52">
        <v>348.64400000000001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>
        <f t="shared" si="8"/>
        <v>-4.5199999999999818</v>
      </c>
      <c r="AC27" s="44">
        <f t="shared" si="9"/>
        <v>-1.2798586492394418E-2</v>
      </c>
      <c r="AD27" s="45"/>
      <c r="AE27" s="48"/>
      <c r="AF27" s="47"/>
      <c r="AH27" s="48"/>
      <c r="AI27" s="47"/>
    </row>
    <row r="28" spans="1:35" s="23" customFormat="1" x14ac:dyDescent="0.35">
      <c r="A28" s="31" t="s">
        <v>22</v>
      </c>
      <c r="B28" s="20">
        <f t="shared" si="15"/>
        <v>58.097000000000001</v>
      </c>
      <c r="C28" s="21">
        <v>58.097000000000001</v>
      </c>
      <c r="D28" s="21">
        <v>84.27478220499998</v>
      </c>
      <c r="E28" s="21">
        <v>67.944787829999996</v>
      </c>
      <c r="F28" s="21">
        <v>100.53516454000001</v>
      </c>
      <c r="G28" s="21">
        <v>101.75406244600001</v>
      </c>
      <c r="H28" s="21">
        <v>104.72609746000001</v>
      </c>
      <c r="I28" s="21">
        <v>111.36521558999999</v>
      </c>
      <c r="J28" s="21">
        <v>104.35495457</v>
      </c>
      <c r="K28" s="21">
        <v>83.250468654000002</v>
      </c>
      <c r="L28" s="21">
        <v>88.814639276000008</v>
      </c>
      <c r="M28" s="21">
        <v>102.14501835999999</v>
      </c>
      <c r="N28" s="22">
        <v>94.6</v>
      </c>
      <c r="O28" s="20">
        <f t="shared" ref="O28:O31" si="24">SUM(P28:AA28)</f>
        <v>101.797329358</v>
      </c>
      <c r="P28" s="52">
        <v>101.797329358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>
        <f t="shared" si="8"/>
        <v>43.700329357999998</v>
      </c>
      <c r="AC28" s="44">
        <f t="shared" si="9"/>
        <v>0.75219597153037154</v>
      </c>
      <c r="AD28" s="45"/>
      <c r="AE28" s="48"/>
      <c r="AF28" s="47"/>
      <c r="AH28" s="48"/>
      <c r="AI28" s="47"/>
    </row>
    <row r="29" spans="1:35" x14ac:dyDescent="0.35">
      <c r="A29" s="32" t="s">
        <v>23</v>
      </c>
      <c r="B29" s="16">
        <f>B30+B31</f>
        <v>43.717000000000006</v>
      </c>
      <c r="C29" s="17">
        <v>43.717000000000006</v>
      </c>
      <c r="D29" s="17">
        <v>49.686999999999998</v>
      </c>
      <c r="E29" s="17">
        <v>58.564</v>
      </c>
      <c r="F29" s="17">
        <v>64.884999999999991</v>
      </c>
      <c r="G29" s="17">
        <v>52.55</v>
      </c>
      <c r="H29" s="17">
        <v>54.551000000000002</v>
      </c>
      <c r="I29" s="17">
        <v>57.088999999999992</v>
      </c>
      <c r="J29" s="17">
        <v>45.301000000000002</v>
      </c>
      <c r="K29" s="17">
        <v>42.393000000000001</v>
      </c>
      <c r="L29" s="17">
        <v>46.394999999999996</v>
      </c>
      <c r="M29" s="17">
        <v>43.802</v>
      </c>
      <c r="N29" s="18">
        <v>61.3</v>
      </c>
      <c r="O29" s="16">
        <f t="shared" si="24"/>
        <v>50.660000000000004</v>
      </c>
      <c r="P29" s="51">
        <v>50.660000000000004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>
        <f t="shared" si="8"/>
        <v>6.9429999999999978</v>
      </c>
      <c r="AC29" s="19">
        <f t="shared" si="9"/>
        <v>0.15881693620330756</v>
      </c>
      <c r="AD29" s="10"/>
      <c r="AE29" s="3"/>
      <c r="AF29" s="11"/>
      <c r="AH29" s="3"/>
      <c r="AI29" s="11"/>
    </row>
    <row r="30" spans="1:35" s="23" customFormat="1" x14ac:dyDescent="0.35">
      <c r="A30" s="31" t="s">
        <v>24</v>
      </c>
      <c r="B30" s="20">
        <f t="shared" si="15"/>
        <v>33.754000000000005</v>
      </c>
      <c r="C30" s="21">
        <v>33.754000000000005</v>
      </c>
      <c r="D30" s="21">
        <v>35.61</v>
      </c>
      <c r="E30" s="21">
        <v>47.457999999999998</v>
      </c>
      <c r="F30" s="21">
        <v>47.244</v>
      </c>
      <c r="G30" s="21">
        <v>34.713999999999999</v>
      </c>
      <c r="H30" s="21">
        <v>35.816000000000003</v>
      </c>
      <c r="I30" s="21">
        <v>35.967999999999989</v>
      </c>
      <c r="J30" s="21">
        <v>26.204000000000001</v>
      </c>
      <c r="K30" s="21">
        <v>27.457000000000001</v>
      </c>
      <c r="L30" s="21">
        <v>28.995999999999999</v>
      </c>
      <c r="M30" s="21">
        <v>25.245999999999999</v>
      </c>
      <c r="N30" s="22">
        <v>42.8</v>
      </c>
      <c r="O30" s="20">
        <f t="shared" si="24"/>
        <v>31.496000000000002</v>
      </c>
      <c r="P30" s="52">
        <v>31.496000000000002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>
        <f t="shared" si="8"/>
        <v>-2.2580000000000027</v>
      </c>
      <c r="AC30" s="44">
        <f t="shared" si="9"/>
        <v>-6.6895775315518227E-2</v>
      </c>
      <c r="AD30" s="45"/>
      <c r="AE30" s="48"/>
      <c r="AF30" s="47"/>
      <c r="AH30" s="48"/>
      <c r="AI30" s="47"/>
    </row>
    <row r="31" spans="1:35" s="23" customFormat="1" x14ac:dyDescent="0.35">
      <c r="A31" s="31" t="s">
        <v>25</v>
      </c>
      <c r="B31" s="20">
        <f t="shared" si="15"/>
        <v>9.9629999999999992</v>
      </c>
      <c r="C31" s="21">
        <v>9.9629999999999992</v>
      </c>
      <c r="D31" s="21">
        <v>14.077</v>
      </c>
      <c r="E31" s="21">
        <v>11.106</v>
      </c>
      <c r="F31" s="21">
        <v>17.640999999999998</v>
      </c>
      <c r="G31" s="21">
        <v>17.835999999999999</v>
      </c>
      <c r="H31" s="21">
        <v>18.734999999999999</v>
      </c>
      <c r="I31" s="21">
        <v>21.121000000000002</v>
      </c>
      <c r="J31" s="21">
        <v>19.097000000000001</v>
      </c>
      <c r="K31" s="21">
        <v>14.936</v>
      </c>
      <c r="L31" s="21">
        <v>17.399000000000001</v>
      </c>
      <c r="M31" s="21">
        <v>18.556000000000001</v>
      </c>
      <c r="N31" s="22">
        <v>18.5</v>
      </c>
      <c r="O31" s="20">
        <f t="shared" si="24"/>
        <v>19.164000000000001</v>
      </c>
      <c r="P31" s="52">
        <v>19.164000000000001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>
        <f t="shared" si="8"/>
        <v>9.2010000000000023</v>
      </c>
      <c r="AC31" s="44">
        <f t="shared" si="9"/>
        <v>0.92351701294790756</v>
      </c>
      <c r="AD31" s="45"/>
      <c r="AE31" s="48"/>
      <c r="AF31" s="47"/>
      <c r="AH31" s="48"/>
      <c r="AI31" s="47"/>
    </row>
    <row r="32" spans="1:35" ht="20.25" thickBot="1" x14ac:dyDescent="0.4">
      <c r="A32" s="33" t="s">
        <v>26</v>
      </c>
      <c r="B32" s="24">
        <f>SUMIF($P$1:$AA$1,1,C32:N32)</f>
        <v>67.089275727272721</v>
      </c>
      <c r="C32" s="25">
        <v>67.089275727272721</v>
      </c>
      <c r="D32" s="25">
        <v>66.594958347962375</v>
      </c>
      <c r="E32" s="25">
        <v>149.23678527272727</v>
      </c>
      <c r="F32" s="25">
        <v>85.388407027272734</v>
      </c>
      <c r="G32" s="25">
        <v>101.52830997272727</v>
      </c>
      <c r="H32" s="25">
        <v>81.837927448275863</v>
      </c>
      <c r="I32" s="25">
        <v>86.962012000000001</v>
      </c>
      <c r="J32" s="25">
        <v>96.776274999999998</v>
      </c>
      <c r="K32" s="25">
        <v>57.137083700000005</v>
      </c>
      <c r="L32" s="25">
        <v>89.193504000000004</v>
      </c>
      <c r="M32" s="25">
        <v>96.401263999999998</v>
      </c>
      <c r="N32" s="26">
        <v>18.8</v>
      </c>
      <c r="O32" s="12">
        <f>SUM(P32:AA32)</f>
        <v>14.521891</v>
      </c>
      <c r="P32" s="53">
        <v>14.521891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>
        <f>O32-B32</f>
        <v>-52.567384727272724</v>
      </c>
      <c r="AC32" s="27">
        <f t="shared" si="9"/>
        <v>-0.78354378039444761</v>
      </c>
      <c r="AE32" s="3"/>
      <c r="AF32" s="11"/>
      <c r="AH32" s="3"/>
      <c r="AI32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Горлов Дмитрий Игоревич</cp:lastModifiedBy>
  <cp:lastPrinted>2018-12-05T09:05:41Z</cp:lastPrinted>
  <dcterms:created xsi:type="dcterms:W3CDTF">2011-12-13T08:30:24Z</dcterms:created>
  <dcterms:modified xsi:type="dcterms:W3CDTF">2019-03-13T08:21:26Z</dcterms:modified>
</cp:coreProperties>
</file>